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5" yWindow="3780" windowWidth="6360" windowHeight="3795" tabRatio="461"/>
  </bookViews>
  <sheets>
    <sheet name="Staff" sheetId="2" r:id="rId1"/>
    <sheet name="MultiFieldData" sheetId="24" state="hidden" r:id="rId2"/>
    <sheet name="HR List with Duplicates" sheetId="70" state="hidden" r:id="rId3"/>
    <sheet name="CitySales" sheetId="65" r:id="rId4"/>
    <sheet name="Budget2011" sheetId="4" r:id="rId5"/>
    <sheet name="MixedReferences" sheetId="33" r:id="rId6"/>
    <sheet name="AutoFill" sheetId="5" r:id="rId7"/>
    <sheet name="Profits" sheetId="6" r:id="rId8"/>
    <sheet name="AutoSum" sheetId="36" r:id="rId9"/>
    <sheet name="ChartData" sheetId="69" r:id="rId10"/>
    <sheet name="Lookups" sheetId="45" r:id="rId11"/>
    <sheet name="CopyNonBlanks" sheetId="48" state="hidden" r:id="rId12"/>
    <sheet name="MixedNames" sheetId="21" r:id="rId13"/>
    <sheet name="Formulas" sheetId="13" r:id="rId14"/>
    <sheet name="DataValidation" sheetId="66" r:id="rId15"/>
    <sheet name="Rounding" sheetId="52" r:id="rId16"/>
    <sheet name="GoalSeek" sheetId="55" state="hidden" r:id="rId17"/>
    <sheet name="MostCommonNamesInUS" sheetId="14" r:id="rId18"/>
    <sheet name="TaxDep" sheetId="61" state="hidden" r:id="rId19"/>
    <sheet name="FifthLineFormatting" sheetId="16" r:id="rId20"/>
  </sheets>
  <externalReferences>
    <externalReference r:id="rId21"/>
    <externalReference r:id="rId22"/>
  </externalReferences>
  <definedNames>
    <definedName name="_xlnm._FilterDatabase" localSheetId="9" hidden="1">ChartData!$A$4:$A$8</definedName>
    <definedName name="_xlnm._FilterDatabase" localSheetId="2" hidden="1">'HR List with Duplicates'!$C:$C</definedName>
    <definedName name="_xlnm._FilterDatabase" localSheetId="17" hidden="1">MostCommonNamesInUS!$A$5:$C$1005</definedName>
    <definedName name="_xlnm._FilterDatabase" localSheetId="1" hidden="1">MultiFieldData!$A$1:$AG$199</definedName>
    <definedName name="_xlnm._FilterDatabase" localSheetId="0" hidden="1">Staff!$C:$C</definedName>
    <definedName name="Articles" localSheetId="14">#REF!</definedName>
    <definedName name="Benefits" localSheetId="14">#REF!</definedName>
    <definedName name="BigTaxTable">FifthLineFormatting!$F$3:$M$23</definedName>
    <definedName name="Bldg" localSheetId="14">#REF!</definedName>
    <definedName name="date" localSheetId="14">OFFSET([1]DynamicChart!$A$2,0,0,COUNTA([1]DynamicChart!$A$1:$A$65536)-1,1)</definedName>
    <definedName name="Dates">OFFSET([2]Dynamic!$A$2,0,0,COUNTA([2]Dynamic!$A$1:$A$65536)-1,1)</definedName>
    <definedName name="Department" localSheetId="14">#REF!</definedName>
    <definedName name="Employee_Name" localSheetId="14">#REF!</definedName>
    <definedName name="ExpandedTaxTable" localSheetId="14">#REF!</definedName>
    <definedName name="Expenses" localSheetId="14">#REF!</definedName>
    <definedName name="_xlnm.Extract" localSheetId="2">AutoFill!#REF!</definedName>
    <definedName name="_xlnm.Extract" localSheetId="1">MultiFieldData!#REF!</definedName>
    <definedName name="_xlnm.Extract" localSheetId="0">AutoFill!#REF!</definedName>
    <definedName name="Hire_Date" localSheetId="14">#REF!</definedName>
    <definedName name="Income" localSheetId="14">[1]TrendGrowthArrayCharts!$B$2:$B$25</definedName>
    <definedName name="Income">#REF!</definedName>
    <definedName name="Job_Rating" localSheetId="14">#REF!</definedName>
    <definedName name="LargeTaxTable" localSheetId="14">#REF!</definedName>
    <definedName name="Midway" localSheetId="14">#REF!</definedName>
    <definedName name="New_Salary" localSheetId="14">#REF!</definedName>
    <definedName name="RandList" localSheetId="14">#REF!</definedName>
    <definedName name="RateTable">Lookups!$A$2:$B$8</definedName>
    <definedName name="Reading" localSheetId="14">OFFSET([1]DynamicChart!$B$2,0,0,COUNTA([1]DynamicChart!$B$1:$B$65536)-1,1)</definedName>
    <definedName name="_xlnm.Recorder" localSheetId="14">#REF!</definedName>
    <definedName name="Salary" localSheetId="14">#REF!</definedName>
    <definedName name="Sales">OFFSET([2]Dynamic!$B$2,0,0,COUNTA([2]Dynamic!$B$1:$B$65536)-1,1)</definedName>
    <definedName name="ShortList" localSheetId="14">#REF!</definedName>
    <definedName name="solver_adj" localSheetId="7" hidden="1">Profits!$B$4:$G$4,Profits!$B$5:$G$5</definedName>
    <definedName name="solver_cvg" localSheetId="4" hidden="1">0.0001</definedName>
    <definedName name="solver_cvg" localSheetId="7" hidden="1">0.0001</definedName>
    <definedName name="solver_drv" localSheetId="4" hidden="1">1</definedName>
    <definedName name="solver_drv" localSheetId="7" hidden="1">1</definedName>
    <definedName name="solver_est" localSheetId="4" hidden="1">1</definedName>
    <definedName name="solver_est" localSheetId="7" hidden="1">1</definedName>
    <definedName name="solver_itr" localSheetId="4" hidden="1">100</definedName>
    <definedName name="solver_itr" localSheetId="7" hidden="1">100</definedName>
    <definedName name="solver_lhs1" localSheetId="4" hidden="1">Budget2011!$B$4</definedName>
    <definedName name="solver_lhs1" localSheetId="7" hidden="1">Profits!$B$4:$G$4</definedName>
    <definedName name="solver_lhs2" localSheetId="4" hidden="1">Budget2011!$F$4</definedName>
    <definedName name="solver_lhs2" localSheetId="7" hidden="1">Profits!$B$5:$G$5</definedName>
    <definedName name="solver_lhs3" localSheetId="4" hidden="1">Budget2011!$J$4</definedName>
    <definedName name="solver_lhs4" localSheetId="4" hidden="1">Budget2011!$N$4</definedName>
    <definedName name="solver_lin" localSheetId="4" hidden="1">2</definedName>
    <definedName name="solver_lin" localSheetId="7" hidden="1">2</definedName>
    <definedName name="solver_neg" localSheetId="4" hidden="1">2</definedName>
    <definedName name="solver_neg" localSheetId="7" hidden="1">2</definedName>
    <definedName name="solver_num" localSheetId="4" hidden="1">0</definedName>
    <definedName name="solver_num" localSheetId="7" hidden="1">2</definedName>
    <definedName name="solver_nwt" localSheetId="4" hidden="1">1</definedName>
    <definedName name="solver_nwt" localSheetId="7" hidden="1">1</definedName>
    <definedName name="solver_opt" localSheetId="7" hidden="1">Profits!$H$6</definedName>
    <definedName name="solver_pre" localSheetId="4" hidden="1">0.000001</definedName>
    <definedName name="solver_pre" localSheetId="7" hidden="1">0.000001</definedName>
    <definedName name="solver_rel1" localSheetId="4" hidden="1">1</definedName>
    <definedName name="solver_rel1" localSheetId="7" hidden="1">1</definedName>
    <definedName name="solver_rel2" localSheetId="4" hidden="1">1</definedName>
    <definedName name="solver_rel2" localSheetId="7" hidden="1">1</definedName>
    <definedName name="solver_rel3" localSheetId="4" hidden="1">1</definedName>
    <definedName name="solver_rel4" localSheetId="4" hidden="1">1</definedName>
    <definedName name="solver_rhs1" localSheetId="4" hidden="1">0.02</definedName>
    <definedName name="solver_rhs1" localSheetId="7" hidden="1">500</definedName>
    <definedName name="solver_rhs2" localSheetId="4" hidden="1">0.04</definedName>
    <definedName name="solver_rhs2" localSheetId="7" hidden="1">350</definedName>
    <definedName name="solver_rhs3" localSheetId="4" hidden="1">0.03</definedName>
    <definedName name="solver_rhs4" localSheetId="4" hidden="1">0.04</definedName>
    <definedName name="solver_scl" localSheetId="4" hidden="1">2</definedName>
    <definedName name="solver_scl" localSheetId="7" hidden="1">2</definedName>
    <definedName name="solver_sho" localSheetId="4" hidden="1">2</definedName>
    <definedName name="solver_sho" localSheetId="7" hidden="1">1</definedName>
    <definedName name="solver_tim" localSheetId="4" hidden="1">100</definedName>
    <definedName name="solver_tim" localSheetId="7" hidden="1">100</definedName>
    <definedName name="solver_tol" localSheetId="4" hidden="1">0.05</definedName>
    <definedName name="solver_tol" localSheetId="7" hidden="1">0.05</definedName>
    <definedName name="solver_typ" localSheetId="4" hidden="1">1</definedName>
    <definedName name="solver_typ" localSheetId="7" hidden="1">3</definedName>
    <definedName name="solver_val" localSheetId="4" hidden="1">0</definedName>
    <definedName name="solver_val" localSheetId="7" hidden="1">500</definedName>
    <definedName name="Status" localSheetId="14">#REF!</definedName>
    <definedName name="Table2" localSheetId="14">#REF!</definedName>
    <definedName name="TaxTable" localSheetId="14">#REF!</definedName>
    <definedName name="Years" localSheetId="14">#REF!</definedName>
    <definedName name="Z_32E1B1E0_F29A_4FB3_9E7F_F78F245BC75E_.wvu.FilterData" localSheetId="2" hidden="1">'HR List with Duplicates'!$A$1:$K$742</definedName>
    <definedName name="Z_32E1B1E0_F29A_4FB3_9E7F_F78F245BC75E_.wvu.FilterData" localSheetId="17" hidden="1">MostCommonNamesInUS!$A$5:$C$1005</definedName>
    <definedName name="Z_32E1B1E0_F29A_4FB3_9E7F_F78F245BC75E_.wvu.FilterData" localSheetId="0" hidden="1">Staff!$A$1:$K$699</definedName>
    <definedName name="Z_32E1B1E0_F29A_4FB3_9E7F_F78F245BC75E_.wvu.PrintArea" localSheetId="2" hidden="1">'HR List with Duplicates'!$A$1:$K$742</definedName>
    <definedName name="Z_32E1B1E0_F29A_4FB3_9E7F_F78F245BC75E_.wvu.PrintArea" localSheetId="0" hidden="1">Staff!$A$1:$K$699</definedName>
    <definedName name="Z_32E1B1E0_F29A_4FB3_9E7F_F78F245BC75E_.wvu.PrintTitles" localSheetId="2" hidden="1">'HR List with Duplicates'!$1:$1</definedName>
    <definedName name="Z_32E1B1E0_F29A_4FB3_9E7F_F78F245BC75E_.wvu.PrintTitles" localSheetId="0" hidden="1">Staff!$1:$1</definedName>
    <definedName name="Z_32E1B1E0_F29A_4FB3_9E7F_F78F245BC75E_.wvu.Rows" localSheetId="4" hidden="1">Budget2011!$5:$6,Budget2011!$10:$12</definedName>
  </definedNames>
  <calcPr calcId="144525"/>
  <customWorkbookViews>
    <customWorkbookView name="Dennis Taylor - Personal View" guid="{32E1B1E0-F29A-4FB3-9E7F-F78F245BC75E}" mergeInterval="0" personalView="1" maximized="1" windowWidth="1020" windowHeight="591" tabRatio="601" activeSheetId="2"/>
  </customWorkbookViews>
</workbook>
</file>

<file path=xl/calcChain.xml><?xml version="1.0" encoding="utf-8"?>
<calcChain xmlns="http://schemas.openxmlformats.org/spreadsheetml/2006/main">
  <c r="F5" i="45" l="1"/>
  <c r="F6" i="45"/>
  <c r="F7" i="45"/>
  <c r="F8" i="45"/>
  <c r="F9" i="45"/>
  <c r="F10" i="45"/>
  <c r="F11" i="45"/>
  <c r="F12" i="45"/>
  <c r="F13" i="45"/>
  <c r="Q2" i="21"/>
  <c r="H136" i="70"/>
  <c r="H403" i="70"/>
  <c r="H336" i="70"/>
  <c r="H749" i="70"/>
  <c r="H148" i="70"/>
  <c r="H255" i="70"/>
  <c r="H689" i="70"/>
  <c r="H364" i="70"/>
  <c r="H5" i="70"/>
  <c r="H519" i="70"/>
  <c r="H563" i="70"/>
  <c r="H607" i="70"/>
  <c r="H262" i="70"/>
  <c r="H370" i="70"/>
  <c r="H647" i="70"/>
  <c r="H69" i="70"/>
  <c r="H394" i="70"/>
  <c r="H541" i="70"/>
  <c r="H759" i="70"/>
  <c r="H637" i="70"/>
  <c r="H3" i="70"/>
  <c r="H2" i="70"/>
  <c r="H4" i="70"/>
  <c r="H6" i="70"/>
  <c r="H7" i="70"/>
  <c r="H11" i="70"/>
  <c r="H18" i="70"/>
  <c r="H10" i="70"/>
  <c r="H12" i="70"/>
  <c r="H13" i="70"/>
  <c r="H14" i="70"/>
  <c r="H16" i="70"/>
  <c r="H17" i="70"/>
  <c r="H19" i="70"/>
  <c r="H21" i="70"/>
  <c r="H22" i="70"/>
  <c r="H23" i="70"/>
  <c r="H8" i="70"/>
  <c r="H15" i="70"/>
  <c r="H20" i="70"/>
  <c r="H9" i="70"/>
  <c r="H24" i="70"/>
  <c r="H25" i="70"/>
  <c r="H26" i="70"/>
  <c r="H27" i="70"/>
  <c r="H30" i="70"/>
  <c r="H31" i="70"/>
  <c r="H32" i="70"/>
  <c r="H33" i="70"/>
  <c r="H34" i="70"/>
  <c r="H28" i="70"/>
  <c r="H29" i="70"/>
  <c r="H36" i="70"/>
  <c r="H35" i="70"/>
  <c r="H37" i="70"/>
  <c r="H38" i="70"/>
  <c r="H39" i="70"/>
  <c r="H45" i="70"/>
  <c r="H49" i="70"/>
  <c r="H53" i="70"/>
  <c r="H57" i="70"/>
  <c r="H58" i="70"/>
  <c r="H61" i="70"/>
  <c r="H62" i="70"/>
  <c r="H64" i="70"/>
  <c r="H68" i="70"/>
  <c r="H70" i="70"/>
  <c r="H71" i="70"/>
  <c r="H73" i="70"/>
  <c r="H75" i="70"/>
  <c r="H76" i="70"/>
  <c r="H88" i="70"/>
  <c r="H89" i="70"/>
  <c r="H91" i="70"/>
  <c r="H92" i="70"/>
  <c r="H40" i="70"/>
  <c r="H42" i="70"/>
  <c r="H43" i="70"/>
  <c r="H46" i="70"/>
  <c r="H47" i="70"/>
  <c r="H48" i="70"/>
  <c r="H51" i="70"/>
  <c r="H54" i="70"/>
  <c r="H55" i="70"/>
  <c r="H56" i="70"/>
  <c r="H59" i="70"/>
  <c r="H60" i="70"/>
  <c r="H65" i="70"/>
  <c r="H66" i="70"/>
  <c r="H72" i="70"/>
  <c r="H78" i="70"/>
  <c r="H81" i="70"/>
  <c r="H82" i="70"/>
  <c r="H83" i="70"/>
  <c r="H84" i="70"/>
  <c r="H85" i="70"/>
  <c r="H86" i="70"/>
  <c r="H87" i="70"/>
  <c r="H93" i="70"/>
  <c r="H94" i="70"/>
  <c r="H95" i="70"/>
  <c r="H96" i="70"/>
  <c r="H97" i="70"/>
  <c r="H98" i="70"/>
  <c r="H41" i="70"/>
  <c r="H50" i="70"/>
  <c r="H52" i="70"/>
  <c r="H63" i="70"/>
  <c r="H67" i="70"/>
  <c r="H80" i="70"/>
  <c r="H90" i="70"/>
  <c r="H44" i="70"/>
  <c r="H74" i="70"/>
  <c r="H77" i="70"/>
  <c r="H79" i="70"/>
  <c r="H101" i="70"/>
  <c r="H103" i="70"/>
  <c r="H105" i="70"/>
  <c r="H99" i="70"/>
  <c r="H100" i="70"/>
  <c r="H102" i="70"/>
  <c r="H104" i="70"/>
  <c r="H106" i="70"/>
  <c r="H107" i="70"/>
  <c r="H108" i="70"/>
  <c r="H109" i="70"/>
  <c r="H110" i="70"/>
  <c r="H111" i="70"/>
  <c r="H112" i="70"/>
  <c r="H114" i="70"/>
  <c r="H115" i="70"/>
  <c r="H113" i="70"/>
  <c r="H117" i="70"/>
  <c r="H122" i="70"/>
  <c r="H125" i="70"/>
  <c r="H126" i="70"/>
  <c r="H128" i="70"/>
  <c r="H130" i="70"/>
  <c r="H134" i="70"/>
  <c r="H118" i="70"/>
  <c r="H119" i="70"/>
  <c r="H120" i="70"/>
  <c r="H123" i="70"/>
  <c r="H127" i="70"/>
  <c r="H129" i="70"/>
  <c r="H132" i="70"/>
  <c r="H133" i="70"/>
  <c r="H121" i="70"/>
  <c r="H131" i="70"/>
  <c r="H116" i="70"/>
  <c r="H124" i="70"/>
  <c r="H138" i="70"/>
  <c r="H135" i="70"/>
  <c r="H137" i="70"/>
  <c r="H139" i="70"/>
  <c r="H140" i="70"/>
  <c r="H144" i="70"/>
  <c r="H149" i="70"/>
  <c r="H151" i="70"/>
  <c r="H154" i="70"/>
  <c r="H155" i="70"/>
  <c r="H156" i="70"/>
  <c r="H163" i="70"/>
  <c r="H170" i="70"/>
  <c r="H175" i="70"/>
  <c r="H176" i="70"/>
  <c r="H177" i="70"/>
  <c r="H141" i="70"/>
  <c r="H142" i="70"/>
  <c r="H143" i="70"/>
  <c r="H146" i="70"/>
  <c r="H147" i="70"/>
  <c r="H150" i="70"/>
  <c r="H152" i="70"/>
  <c r="H158" i="70"/>
  <c r="H160" i="70"/>
  <c r="H161" i="70"/>
  <c r="H162" i="70"/>
  <c r="H164" i="70"/>
  <c r="H165" i="70"/>
  <c r="H167" i="70"/>
  <c r="H168" i="70"/>
  <c r="H169" i="70"/>
  <c r="H171" i="70"/>
  <c r="H172" i="70"/>
  <c r="H178" i="70"/>
  <c r="H179" i="70"/>
  <c r="H145" i="70"/>
  <c r="H153" i="70"/>
  <c r="H157" i="70"/>
  <c r="H159" i="70"/>
  <c r="H173" i="70"/>
  <c r="H166" i="70"/>
  <c r="H174" i="70"/>
  <c r="H183" i="70"/>
  <c r="H187" i="70"/>
  <c r="H180" i="70"/>
  <c r="H184" i="70"/>
  <c r="H181" i="70"/>
  <c r="H185" i="70"/>
  <c r="H182" i="70"/>
  <c r="H186" i="70"/>
  <c r="H194" i="70"/>
  <c r="H195" i="70"/>
  <c r="H196" i="70"/>
  <c r="H198" i="70"/>
  <c r="H199" i="70"/>
  <c r="H201" i="70"/>
  <c r="H205" i="70"/>
  <c r="H207" i="70"/>
  <c r="H211" i="70"/>
  <c r="H218" i="70"/>
  <c r="H224" i="70"/>
  <c r="H226" i="70"/>
  <c r="H228" i="70"/>
  <c r="H229" i="70"/>
  <c r="H244" i="70"/>
  <c r="H247" i="70"/>
  <c r="H249" i="70"/>
  <c r="H251" i="70"/>
  <c r="H253" i="70"/>
  <c r="H264" i="70"/>
  <c r="H268" i="70"/>
  <c r="H274" i="70"/>
  <c r="H277" i="70"/>
  <c r="H279" i="70"/>
  <c r="H281" i="70"/>
  <c r="H283" i="70"/>
  <c r="H284" i="70"/>
  <c r="H285" i="70"/>
  <c r="H288" i="70"/>
  <c r="H294" i="70"/>
  <c r="H296" i="70"/>
  <c r="H298" i="70"/>
  <c r="H301" i="70"/>
  <c r="H302" i="70"/>
  <c r="H304" i="70"/>
  <c r="H305" i="70"/>
  <c r="H309" i="70"/>
  <c r="H310" i="70"/>
  <c r="H316" i="70"/>
  <c r="H317" i="70"/>
  <c r="H319" i="70"/>
  <c r="H324" i="70"/>
  <c r="H325" i="70"/>
  <c r="H328" i="70"/>
  <c r="H329" i="70"/>
  <c r="H334" i="70"/>
  <c r="H335" i="70"/>
  <c r="H341" i="70"/>
  <c r="H188" i="70"/>
  <c r="H189" i="70"/>
  <c r="H190" i="70"/>
  <c r="H191" i="70"/>
  <c r="H192" i="70"/>
  <c r="H197" i="70"/>
  <c r="H200" i="70"/>
  <c r="H202" i="70"/>
  <c r="H206" i="70"/>
  <c r="H208" i="70"/>
  <c r="H209" i="70"/>
  <c r="H212" i="70"/>
  <c r="H213" i="70"/>
  <c r="H214" i="70"/>
  <c r="H215" i="70"/>
  <c r="H216" i="70"/>
  <c r="H217" i="70"/>
  <c r="H219" i="70"/>
  <c r="H221" i="70"/>
  <c r="H222" i="70"/>
  <c r="H225" i="70"/>
  <c r="H227" i="70"/>
  <c r="H231" i="70"/>
  <c r="H232" i="70"/>
  <c r="H233" i="70"/>
  <c r="H234" i="70"/>
  <c r="H235" i="70"/>
  <c r="H236" i="70"/>
  <c r="H237" i="70"/>
  <c r="H238" i="70"/>
  <c r="H239" i="70"/>
  <c r="H240" i="70"/>
  <c r="H243" i="70"/>
  <c r="H245" i="70"/>
  <c r="H246" i="70"/>
  <c r="H250" i="70"/>
  <c r="H252" i="70"/>
  <c r="H256" i="70"/>
  <c r="H257" i="70"/>
  <c r="H258" i="70"/>
  <c r="H260" i="70"/>
  <c r="H263" i="70"/>
  <c r="H266" i="70"/>
  <c r="H267" i="70"/>
  <c r="H270" i="70"/>
  <c r="H272" i="70"/>
  <c r="H273" i="70"/>
  <c r="H276" i="70"/>
  <c r="H280" i="70"/>
  <c r="H282" i="70"/>
  <c r="H286" i="70"/>
  <c r="H287" i="70"/>
  <c r="H289" i="70"/>
  <c r="H290" i="70"/>
  <c r="H291" i="70"/>
  <c r="H292" i="70"/>
  <c r="H297" i="70"/>
  <c r="H299" i="70"/>
  <c r="H300" i="70"/>
  <c r="H303" i="70"/>
  <c r="H306" i="70"/>
  <c r="H307" i="70"/>
  <c r="H308" i="70"/>
  <c r="H311" i="70"/>
  <c r="H312" i="70"/>
  <c r="H313" i="70"/>
  <c r="H314" i="70"/>
  <c r="H315" i="70"/>
  <c r="H320" i="70"/>
  <c r="H321" i="70"/>
  <c r="H322" i="70"/>
  <c r="H323" i="70"/>
  <c r="H326" i="70"/>
  <c r="H330" i="70"/>
  <c r="H331" i="70"/>
  <c r="H332" i="70"/>
  <c r="H333" i="70"/>
  <c r="H338" i="70"/>
  <c r="H339" i="70"/>
  <c r="H340" i="70"/>
  <c r="H203" i="70"/>
  <c r="H210" i="70"/>
  <c r="H220" i="70"/>
  <c r="H223" i="70"/>
  <c r="H241" i="70"/>
  <c r="H259" i="70"/>
  <c r="H261" i="70"/>
  <c r="H269" i="70"/>
  <c r="H271" i="70"/>
  <c r="H275" i="70"/>
  <c r="H278" i="70"/>
  <c r="H293" i="70"/>
  <c r="H193" i="70"/>
  <c r="H204" i="70"/>
  <c r="H230" i="70"/>
  <c r="H242" i="70"/>
  <c r="H248" i="70"/>
  <c r="H254" i="70"/>
  <c r="H265" i="70"/>
  <c r="H295" i="70"/>
  <c r="H318" i="70"/>
  <c r="H327" i="70"/>
  <c r="H337" i="70"/>
  <c r="H343" i="70"/>
  <c r="H347" i="70"/>
  <c r="H342" i="70"/>
  <c r="H344" i="70"/>
  <c r="H345" i="70"/>
  <c r="H346" i="70"/>
  <c r="H348" i="70"/>
  <c r="H359" i="70"/>
  <c r="H363" i="70"/>
  <c r="H368" i="70"/>
  <c r="H371" i="70"/>
  <c r="H372" i="70"/>
  <c r="H378" i="70"/>
  <c r="H379" i="70"/>
  <c r="H386" i="70"/>
  <c r="H392" i="70"/>
  <c r="H396" i="70"/>
  <c r="H349" i="70"/>
  <c r="H350" i="70"/>
  <c r="H353" i="70"/>
  <c r="H354" i="70"/>
  <c r="H355" i="70"/>
  <c r="H356" i="70"/>
  <c r="H357" i="70"/>
  <c r="H358" i="70"/>
  <c r="H360" i="70"/>
  <c r="H361" i="70"/>
  <c r="H362" i="70"/>
  <c r="H365" i="70"/>
  <c r="H366" i="70"/>
  <c r="H367" i="70"/>
  <c r="H369" i="70"/>
  <c r="H373" i="70"/>
  <c r="H374" i="70"/>
  <c r="H376" i="70"/>
  <c r="H380" i="70"/>
  <c r="H382" i="70"/>
  <c r="H383" i="70"/>
  <c r="H384" i="70"/>
  <c r="H385" i="70"/>
  <c r="H387" i="70"/>
  <c r="H395" i="70"/>
  <c r="H398" i="70"/>
  <c r="H399" i="70"/>
  <c r="H401" i="70"/>
  <c r="H402" i="70"/>
  <c r="H352" i="70"/>
  <c r="H375" i="70"/>
  <c r="H377" i="70"/>
  <c r="H381" i="70"/>
  <c r="H388" i="70"/>
  <c r="H389" i="70"/>
  <c r="H390" i="70"/>
  <c r="H391" i="70"/>
  <c r="H393" i="70"/>
  <c r="H397" i="70"/>
  <c r="H400" i="70"/>
  <c r="H351" i="70"/>
  <c r="H410" i="70"/>
  <c r="H411" i="70"/>
  <c r="H413" i="70"/>
  <c r="H419" i="70"/>
  <c r="H420" i="70"/>
  <c r="H422" i="70"/>
  <c r="H423" i="70"/>
  <c r="H404" i="70"/>
  <c r="H405" i="70"/>
  <c r="H406" i="70"/>
  <c r="H407" i="70"/>
  <c r="H415" i="70"/>
  <c r="H416" i="70"/>
  <c r="H417" i="70"/>
  <c r="H418" i="70"/>
  <c r="H424" i="70"/>
  <c r="H408" i="70"/>
  <c r="H412" i="70"/>
  <c r="H409" i="70"/>
  <c r="H414" i="70"/>
  <c r="H421" i="70"/>
  <c r="H425" i="70"/>
  <c r="H427" i="70"/>
  <c r="H428" i="70"/>
  <c r="H426" i="70"/>
  <c r="H435" i="70"/>
  <c r="H440" i="70"/>
  <c r="H451" i="70"/>
  <c r="H454" i="70"/>
  <c r="H466" i="70"/>
  <c r="H471" i="70"/>
  <c r="H472" i="70"/>
  <c r="H429" i="70"/>
  <c r="H431" i="70"/>
  <c r="H432" i="70"/>
  <c r="H433" i="70"/>
  <c r="H434" i="70"/>
  <c r="H436" i="70"/>
  <c r="H437" i="70"/>
  <c r="H438" i="70"/>
  <c r="H439" i="70"/>
  <c r="H442" i="70"/>
  <c r="H443" i="70"/>
  <c r="H444" i="70"/>
  <c r="H445" i="70"/>
  <c r="H446" i="70"/>
  <c r="H447" i="70"/>
  <c r="H448" i="70"/>
  <c r="H449" i="70"/>
  <c r="H450" i="70"/>
  <c r="H452" i="70"/>
  <c r="H459" i="70"/>
  <c r="H460" i="70"/>
  <c r="H461" i="70"/>
  <c r="H463" i="70"/>
  <c r="H464" i="70"/>
  <c r="H465" i="70"/>
  <c r="H467" i="70"/>
  <c r="H430" i="70"/>
  <c r="H441" i="70"/>
  <c r="H455" i="70"/>
  <c r="H456" i="70"/>
  <c r="H462" i="70"/>
  <c r="H468" i="70"/>
  <c r="H453" i="70"/>
  <c r="H457" i="70"/>
  <c r="H458" i="70"/>
  <c r="H469" i="70"/>
  <c r="H470" i="70"/>
  <c r="H481" i="70"/>
  <c r="H474" i="70"/>
  <c r="H477" i="70"/>
  <c r="H478" i="70"/>
  <c r="H479" i="70"/>
  <c r="H480" i="70"/>
  <c r="H482" i="70"/>
  <c r="H484" i="70"/>
  <c r="H485" i="70"/>
  <c r="H486" i="70"/>
  <c r="H487" i="70"/>
  <c r="H488" i="70"/>
  <c r="H473" i="70"/>
  <c r="H476" i="70"/>
  <c r="H483" i="70"/>
  <c r="H475" i="70"/>
  <c r="H491" i="70"/>
  <c r="H492" i="70"/>
  <c r="H494" i="70"/>
  <c r="H497" i="70"/>
  <c r="H500" i="70"/>
  <c r="H501" i="70"/>
  <c r="H502" i="70"/>
  <c r="H504" i="70"/>
  <c r="H509" i="70"/>
  <c r="H510" i="70"/>
  <c r="H512" i="70"/>
  <c r="H514" i="70"/>
  <c r="H517" i="70"/>
  <c r="H523" i="70"/>
  <c r="H525" i="70"/>
  <c r="H528" i="70"/>
  <c r="H537" i="70"/>
  <c r="H543" i="70"/>
  <c r="H545" i="70"/>
  <c r="H550" i="70"/>
  <c r="H553" i="70"/>
  <c r="H554" i="70"/>
  <c r="H574" i="70"/>
  <c r="H575" i="70"/>
  <c r="H489" i="70"/>
  <c r="H490" i="70"/>
  <c r="H493" i="70"/>
  <c r="H495" i="70"/>
  <c r="H496" i="70"/>
  <c r="H498" i="70"/>
  <c r="H499" i="70"/>
  <c r="H505" i="70"/>
  <c r="H506" i="70"/>
  <c r="H507" i="70"/>
  <c r="H508" i="70"/>
  <c r="H511" i="70"/>
  <c r="H515" i="70"/>
  <c r="H516" i="70"/>
  <c r="H518" i="70"/>
  <c r="H520" i="70"/>
  <c r="H521" i="70"/>
  <c r="H522" i="70"/>
  <c r="H524" i="70"/>
  <c r="H526" i="70"/>
  <c r="H527" i="70"/>
  <c r="H529" i="70"/>
  <c r="H531" i="70"/>
  <c r="H533" i="70"/>
  <c r="H534" i="70"/>
  <c r="H538" i="70"/>
  <c r="H539" i="70"/>
  <c r="H540" i="70"/>
  <c r="H547" i="70"/>
  <c r="H548" i="70"/>
  <c r="H549" i="70"/>
  <c r="H551" i="70"/>
  <c r="H555" i="70"/>
  <c r="H556" i="70"/>
  <c r="H557" i="70"/>
  <c r="H559" i="70"/>
  <c r="H561" i="70"/>
  <c r="H562" i="70"/>
  <c r="H564" i="70"/>
  <c r="H565" i="70"/>
  <c r="H566" i="70"/>
  <c r="H568" i="70"/>
  <c r="H569" i="70"/>
  <c r="H570" i="70"/>
  <c r="H577" i="70"/>
  <c r="H578" i="70"/>
  <c r="H579" i="70"/>
  <c r="H503" i="70"/>
  <c r="H513" i="70"/>
  <c r="H530" i="70"/>
  <c r="H536" i="70"/>
  <c r="H542" i="70"/>
  <c r="H552" i="70"/>
  <c r="H558" i="70"/>
  <c r="H560" i="70"/>
  <c r="H567" i="70"/>
  <c r="H571" i="70"/>
  <c r="H572" i="70"/>
  <c r="H573" i="70"/>
  <c r="H576" i="70"/>
  <c r="H532" i="70"/>
  <c r="H535" i="70"/>
  <c r="H544" i="70"/>
  <c r="H546" i="70"/>
  <c r="H583" i="70"/>
  <c r="H584" i="70"/>
  <c r="H592" i="70"/>
  <c r="H613" i="70"/>
  <c r="H619" i="70"/>
  <c r="H623" i="70"/>
  <c r="H628" i="70"/>
  <c r="H631" i="70"/>
  <c r="H636" i="70"/>
  <c r="H638" i="70"/>
  <c r="H643" i="70"/>
  <c r="H646" i="70"/>
  <c r="H650" i="70"/>
  <c r="H654" i="70"/>
  <c r="H580" i="70"/>
  <c r="H582" i="70"/>
  <c r="H585" i="70"/>
  <c r="H586" i="70"/>
  <c r="H587" i="70"/>
  <c r="H588" i="70"/>
  <c r="H589" i="70"/>
  <c r="H590" i="70"/>
  <c r="H593" i="70"/>
  <c r="H594" i="70"/>
  <c r="H595" i="70"/>
  <c r="H596" i="70"/>
  <c r="H598" i="70"/>
  <c r="H600" i="70"/>
  <c r="H601" i="70"/>
  <c r="H603" i="70"/>
  <c r="H604" i="70"/>
  <c r="H606" i="70"/>
  <c r="H608" i="70"/>
  <c r="H609" i="70"/>
  <c r="H610" i="70"/>
  <c r="H612" i="70"/>
  <c r="H617" i="70"/>
  <c r="H618" i="70"/>
  <c r="H620" i="70"/>
  <c r="H621" i="70"/>
  <c r="H624" i="70"/>
  <c r="H625" i="70"/>
  <c r="H626" i="70"/>
  <c r="H627" i="70"/>
  <c r="H629" i="70"/>
  <c r="H632" i="70"/>
  <c r="H633" i="70"/>
  <c r="H639" i="70"/>
  <c r="H641" i="70"/>
  <c r="H644" i="70"/>
  <c r="H645" i="70"/>
  <c r="H648" i="70"/>
  <c r="H649" i="70"/>
  <c r="H651" i="70"/>
  <c r="H652" i="70"/>
  <c r="H653" i="70"/>
  <c r="H655" i="70"/>
  <c r="H591" i="70"/>
  <c r="H611" i="70"/>
  <c r="H614" i="70"/>
  <c r="H622" i="70"/>
  <c r="H630" i="70"/>
  <c r="H634" i="70"/>
  <c r="H640" i="70"/>
  <c r="H642" i="70"/>
  <c r="H581" i="70"/>
  <c r="H597" i="70"/>
  <c r="H599" i="70"/>
  <c r="H602" i="70"/>
  <c r="H605" i="70"/>
  <c r="H615" i="70"/>
  <c r="H616" i="70"/>
  <c r="H635" i="70"/>
  <c r="H656" i="70"/>
  <c r="H657" i="70"/>
  <c r="H660" i="70"/>
  <c r="H661" i="70"/>
  <c r="H662" i="70"/>
  <c r="H663" i="70"/>
  <c r="H664" i="70"/>
  <c r="H666" i="70"/>
  <c r="H668" i="70"/>
  <c r="H671" i="70"/>
  <c r="H672" i="70"/>
  <c r="H676" i="70"/>
  <c r="H677" i="70"/>
  <c r="H680" i="70"/>
  <c r="H683" i="70"/>
  <c r="H685" i="70"/>
  <c r="H693" i="70"/>
  <c r="H696" i="70"/>
  <c r="H703" i="70"/>
  <c r="H707" i="70"/>
  <c r="H721" i="70"/>
  <c r="H722" i="70"/>
  <c r="H723" i="70"/>
  <c r="H724" i="70"/>
  <c r="H729" i="70"/>
  <c r="H738" i="70"/>
  <c r="H741" i="70"/>
  <c r="H742" i="70"/>
  <c r="H743" i="70"/>
  <c r="H745" i="70"/>
  <c r="H748" i="70"/>
  <c r="H658" i="70"/>
  <c r="H665" i="70"/>
  <c r="H667" i="70"/>
  <c r="H669" i="70"/>
  <c r="H670" i="70"/>
  <c r="H673" i="70"/>
  <c r="H681" i="70"/>
  <c r="H682" i="70"/>
  <c r="H684" i="70"/>
  <c r="H688" i="70"/>
  <c r="H690" i="70"/>
  <c r="H692" i="70"/>
  <c r="H695" i="70"/>
  <c r="H697" i="70"/>
  <c r="H701" i="70"/>
  <c r="H702" i="70"/>
  <c r="H704" i="70"/>
  <c r="H706" i="70"/>
  <c r="H708" i="70"/>
  <c r="H709" i="70"/>
  <c r="H713" i="70"/>
  <c r="H714" i="70"/>
  <c r="H715" i="70"/>
  <c r="H716" i="70"/>
  <c r="H718" i="70"/>
  <c r="H719" i="70"/>
  <c r="H720" i="70"/>
  <c r="H725" i="70"/>
  <c r="H726" i="70"/>
  <c r="H727" i="70"/>
  <c r="H728" i="70"/>
  <c r="H730" i="70"/>
  <c r="H732" i="70"/>
  <c r="H733" i="70"/>
  <c r="H734" i="70"/>
  <c r="H736" i="70"/>
  <c r="H737" i="70"/>
  <c r="H739" i="70"/>
  <c r="H740" i="70"/>
  <c r="H744" i="70"/>
  <c r="H746" i="70"/>
  <c r="H747" i="70"/>
  <c r="H750" i="70"/>
  <c r="H751" i="70"/>
  <c r="H659" i="70"/>
  <c r="H674" i="70"/>
  <c r="H675" i="70"/>
  <c r="H678" i="70"/>
  <c r="H679" i="70"/>
  <c r="H687" i="70"/>
  <c r="H694" i="70"/>
  <c r="H698" i="70"/>
  <c r="H699" i="70"/>
  <c r="H705" i="70"/>
  <c r="H710" i="70"/>
  <c r="H712" i="70"/>
  <c r="H717" i="70"/>
  <c r="H735" i="70"/>
  <c r="H686" i="70"/>
  <c r="H691" i="70"/>
  <c r="H700" i="70"/>
  <c r="H711" i="70"/>
  <c r="H731" i="70"/>
  <c r="H752" i="70"/>
  <c r="H756" i="70"/>
  <c r="H753" i="70"/>
  <c r="H754" i="70"/>
  <c r="H755" i="70"/>
  <c r="H757" i="70"/>
  <c r="H758" i="70"/>
  <c r="H761" i="70"/>
  <c r="H760" i="70"/>
  <c r="H762" i="70"/>
  <c r="H5" i="69"/>
  <c r="H6" i="69"/>
  <c r="H7" i="69"/>
  <c r="H8" i="69"/>
  <c r="B10" i="69"/>
  <c r="C10" i="69"/>
  <c r="D10" i="69"/>
  <c r="E10" i="69"/>
  <c r="F10" i="69"/>
  <c r="G10" i="69"/>
  <c r="B11" i="69"/>
  <c r="C11" i="69"/>
  <c r="D11" i="69"/>
  <c r="E11" i="69"/>
  <c r="F11" i="69"/>
  <c r="G11" i="69"/>
  <c r="C2" i="52"/>
  <c r="B7" i="13"/>
  <c r="E5" i="13"/>
  <c r="F3" i="45"/>
  <c r="F4" i="45"/>
  <c r="F2" i="45"/>
  <c r="H626" i="2"/>
  <c r="H379" i="2"/>
  <c r="H475" i="2"/>
  <c r="H310" i="2"/>
  <c r="H124" i="2"/>
  <c r="H665" i="2"/>
  <c r="H435" i="2"/>
  <c r="H172" i="2"/>
  <c r="H171" i="2"/>
  <c r="H583" i="2"/>
  <c r="H143" i="2"/>
  <c r="H287" i="2"/>
  <c r="H506" i="2"/>
  <c r="H117" i="2"/>
  <c r="H501" i="2"/>
  <c r="H438" i="2"/>
  <c r="H113" i="2"/>
  <c r="H480" i="2"/>
  <c r="H88" i="2"/>
  <c r="H130" i="2"/>
  <c r="H222" i="2"/>
  <c r="H311" i="2"/>
  <c r="H328" i="2"/>
  <c r="H33" i="2"/>
  <c r="H37" i="2"/>
  <c r="H408" i="2"/>
  <c r="H48" i="2"/>
  <c r="H72" i="2"/>
  <c r="H439" i="2"/>
  <c r="H300" i="2"/>
  <c r="H497" i="2"/>
  <c r="H294" i="2"/>
  <c r="H53" i="2"/>
  <c r="H83" i="2"/>
  <c r="H198" i="2"/>
  <c r="H73" i="2"/>
  <c r="H697" i="2"/>
  <c r="H461" i="2"/>
  <c r="H164" i="2"/>
  <c r="H649" i="2"/>
  <c r="H8" i="2"/>
  <c r="H400" i="2"/>
  <c r="H460" i="2"/>
  <c r="H85" i="2"/>
  <c r="H135" i="2"/>
  <c r="H157" i="2"/>
  <c r="H388" i="2"/>
  <c r="H590" i="2"/>
  <c r="H110" i="2"/>
  <c r="H434" i="2"/>
  <c r="H398" i="2"/>
  <c r="H630" i="2"/>
  <c r="H437" i="2"/>
  <c r="H13" i="2"/>
  <c r="H242" i="2"/>
  <c r="H681" i="2"/>
  <c r="H360" i="2"/>
  <c r="H333" i="2"/>
  <c r="H150" i="2"/>
  <c r="H298" i="2"/>
  <c r="H507" i="2"/>
  <c r="H364" i="2"/>
  <c r="H62" i="2"/>
  <c r="H413" i="2"/>
  <c r="H389" i="2"/>
  <c r="H16" i="2"/>
  <c r="H277" i="2"/>
  <c r="H418" i="2"/>
  <c r="H91" i="2"/>
  <c r="H556" i="2"/>
  <c r="H636" i="2"/>
  <c r="H95" i="2"/>
  <c r="H524" i="2"/>
  <c r="H533" i="2"/>
  <c r="H479" i="2"/>
  <c r="H105" i="2"/>
  <c r="H623" i="2"/>
  <c r="H138" i="2"/>
  <c r="H195" i="2"/>
  <c r="H602" i="2"/>
  <c r="H240" i="2"/>
  <c r="H397" i="2"/>
  <c r="H552" i="2"/>
  <c r="H20" i="2"/>
  <c r="H64" i="2"/>
  <c r="H44" i="2"/>
  <c r="H405" i="2"/>
  <c r="H50" i="2"/>
  <c r="H15" i="2"/>
  <c r="H412" i="2"/>
  <c r="H419" i="2"/>
  <c r="H119" i="2"/>
  <c r="H312" i="2"/>
  <c r="H430" i="2"/>
  <c r="H217" i="2"/>
  <c r="H515" i="2"/>
  <c r="H327" i="2"/>
  <c r="H538" i="2"/>
  <c r="H107" i="2"/>
  <c r="H496" i="2"/>
  <c r="H202" i="2"/>
  <c r="H330" i="2"/>
  <c r="H243" i="2"/>
  <c r="H614" i="2"/>
  <c r="H554" i="2"/>
  <c r="H493" i="2"/>
  <c r="H121" i="2"/>
  <c r="H676" i="2"/>
  <c r="H664" i="2"/>
  <c r="H392" i="2"/>
  <c r="H451" i="2"/>
  <c r="H346" i="2"/>
  <c r="H187" i="2"/>
  <c r="H219" i="2"/>
  <c r="H216" i="2"/>
  <c r="H690" i="2"/>
  <c r="H24" i="2"/>
  <c r="H190" i="2"/>
  <c r="H481" i="2"/>
  <c r="H587" i="2"/>
  <c r="H123" i="2"/>
  <c r="H336" i="2"/>
  <c r="H128" i="2"/>
  <c r="H313" i="2"/>
  <c r="H535" i="2"/>
  <c r="H134" i="2"/>
  <c r="H87" i="2"/>
  <c r="H29" i="2"/>
  <c r="H78" i="2"/>
  <c r="H470" i="2"/>
  <c r="H147" i="2"/>
  <c r="H404" i="2"/>
  <c r="H230" i="2"/>
  <c r="H31" i="2"/>
  <c r="H245" i="2"/>
  <c r="H46" i="2"/>
  <c r="H440" i="2"/>
  <c r="H132" i="2"/>
  <c r="H175" i="2"/>
  <c r="H684" i="2"/>
  <c r="H45" i="2"/>
  <c r="H613" i="2"/>
  <c r="H173" i="2"/>
  <c r="H178" i="2"/>
  <c r="H572" i="2"/>
  <c r="H393" i="2"/>
  <c r="H363" i="2"/>
  <c r="H338" i="2"/>
  <c r="H254" i="2"/>
  <c r="H570" i="2"/>
  <c r="H343" i="2"/>
  <c r="H348" i="2"/>
  <c r="H148" i="2"/>
  <c r="H352" i="2"/>
  <c r="H442" i="2"/>
  <c r="H532" i="2"/>
  <c r="H477" i="2"/>
  <c r="H617" i="2"/>
  <c r="H309" i="2"/>
  <c r="H629" i="2"/>
  <c r="H200" i="2"/>
  <c r="H18" i="2"/>
  <c r="H75" i="2"/>
  <c r="H624" i="2"/>
  <c r="H167" i="2"/>
  <c r="H284" i="2"/>
  <c r="H667" i="2"/>
  <c r="H166" i="2"/>
  <c r="H394" i="2"/>
  <c r="H604" i="2"/>
  <c r="H11" i="2"/>
  <c r="H548" i="2"/>
  <c r="H557" i="2"/>
  <c r="H98" i="2"/>
  <c r="H450" i="2"/>
  <c r="H457" i="2"/>
  <c r="H691" i="2"/>
  <c r="H468" i="2"/>
  <c r="H371" i="2"/>
  <c r="H101" i="2"/>
  <c r="H6" i="2"/>
  <c r="H543" i="2"/>
  <c r="H347" i="2"/>
  <c r="H683" i="2"/>
  <c r="H223" i="2"/>
  <c r="H196" i="2"/>
  <c r="H562" i="2"/>
  <c r="H259" i="2"/>
  <c r="H675" i="2"/>
  <c r="H307" i="2"/>
  <c r="H204" i="2"/>
  <c r="H425" i="2"/>
  <c r="H295" i="2"/>
  <c r="H281" i="2"/>
  <c r="H575" i="2"/>
  <c r="H654" i="2"/>
  <c r="H384" i="2"/>
  <c r="H574" i="2"/>
  <c r="H410" i="2"/>
  <c r="H670" i="2"/>
  <c r="H168" i="2"/>
  <c r="H380" i="2"/>
  <c r="H529" i="2"/>
  <c r="H657" i="2"/>
  <c r="H212" i="2"/>
  <c r="H326" i="2"/>
  <c r="H695" i="2"/>
  <c r="H7" i="2"/>
  <c r="H563" i="2"/>
  <c r="H197" i="2"/>
  <c r="H303" i="2"/>
  <c r="H474" i="2"/>
  <c r="H571" i="2"/>
  <c r="H531" i="2"/>
  <c r="H293" i="2"/>
  <c r="H144" i="2"/>
  <c r="H682" i="2"/>
  <c r="H213" i="2"/>
  <c r="H329" i="2"/>
  <c r="H63" i="2"/>
  <c r="H608" i="2"/>
  <c r="H566" i="2"/>
  <c r="H14" i="2"/>
  <c r="H489" i="2"/>
  <c r="H349" i="2"/>
  <c r="H401" i="2"/>
  <c r="H662" i="2"/>
  <c r="H668" i="2"/>
  <c r="H136" i="2"/>
  <c r="H304" i="2"/>
  <c r="H546" i="2"/>
  <c r="H271" i="2"/>
  <c r="H125" i="2"/>
  <c r="H660" i="2"/>
  <c r="H324" i="2"/>
  <c r="H71" i="2"/>
  <c r="H74" i="2"/>
  <c r="H181" i="2"/>
  <c r="H76" i="2"/>
  <c r="H549" i="2"/>
  <c r="H517" i="2"/>
  <c r="H514" i="2"/>
  <c r="H509" i="2"/>
  <c r="H386" i="2"/>
  <c r="H179" i="2"/>
  <c r="H290" i="2"/>
  <c r="H407" i="2"/>
  <c r="H331" i="2"/>
  <c r="H586" i="2"/>
  <c r="H169" i="2"/>
  <c r="H692" i="2"/>
  <c r="H32" i="2"/>
  <c r="H246" i="2"/>
  <c r="H448" i="2"/>
  <c r="H484" i="2"/>
  <c r="H278" i="2"/>
  <c r="H315" i="2"/>
  <c r="H52" i="2"/>
  <c r="H59" i="2"/>
  <c r="H606" i="2"/>
  <c r="H367" i="2"/>
  <c r="H255" i="2"/>
  <c r="H77" i="2"/>
  <c r="H534" i="2"/>
  <c r="H422" i="2"/>
  <c r="H568" i="2"/>
  <c r="H375" i="2"/>
  <c r="H559" i="2"/>
  <c r="H462" i="2"/>
  <c r="H573" i="2"/>
  <c r="H316" i="2"/>
  <c r="H634" i="2"/>
  <c r="H137" i="2"/>
  <c r="H639" i="2"/>
  <c r="H249" i="2"/>
  <c r="H25" i="2"/>
  <c r="H421" i="2"/>
  <c r="H640" i="2"/>
  <c r="H576" i="2"/>
  <c r="H102" i="2"/>
  <c r="H108" i="2"/>
  <c r="H694" i="2"/>
  <c r="H428" i="2"/>
  <c r="H644" i="2"/>
  <c r="H145" i="2"/>
  <c r="H221" i="2"/>
  <c r="H340" i="2"/>
  <c r="H589" i="2"/>
  <c r="H262" i="2"/>
  <c r="H180" i="2"/>
  <c r="H627" i="2"/>
  <c r="H210" i="2"/>
  <c r="H260" i="2"/>
  <c r="H280" i="2"/>
  <c r="H47" i="2"/>
  <c r="H611" i="2"/>
  <c r="H194" i="2"/>
  <c r="H603" i="2"/>
  <c r="H335" i="2"/>
  <c r="H391" i="2"/>
  <c r="H332" i="2"/>
  <c r="H502" i="2"/>
  <c r="H115" i="2"/>
  <c r="H638" i="2"/>
  <c r="H522" i="2"/>
  <c r="H564" i="2"/>
  <c r="H373" i="2"/>
  <c r="H214" i="2"/>
  <c r="H191" i="2"/>
  <c r="H432" i="2"/>
  <c r="H299" i="2"/>
  <c r="H454" i="2"/>
  <c r="H521" i="2"/>
  <c r="H518" i="2"/>
  <c r="H49" i="2"/>
  <c r="H189" i="2"/>
  <c r="H585" i="2"/>
  <c r="H625" i="2"/>
  <c r="H267" i="2"/>
  <c r="H283" i="2"/>
  <c r="H651" i="2"/>
  <c r="H485" i="2"/>
  <c r="H618" i="2"/>
  <c r="H274" i="2"/>
  <c r="H96" i="2"/>
  <c r="H247" i="2"/>
  <c r="H82" i="2"/>
  <c r="H334" i="2"/>
  <c r="H79" i="2"/>
  <c r="H433" i="2"/>
  <c r="H459" i="2"/>
  <c r="H23" i="2"/>
  <c r="H455" i="2"/>
  <c r="H322" i="2"/>
  <c r="H542" i="2"/>
  <c r="H289" i="2"/>
  <c r="H355" i="2"/>
  <c r="H174" i="2"/>
  <c r="H581" i="2"/>
  <c r="H43" i="2"/>
  <c r="H118" i="2"/>
  <c r="H353" i="2"/>
  <c r="H452" i="2"/>
  <c r="H12" i="2"/>
  <c r="H677" i="2"/>
  <c r="H161" i="2"/>
  <c r="H5" i="2"/>
  <c r="H622" i="2"/>
  <c r="H116" i="2"/>
  <c r="H26" i="2"/>
  <c r="H122" i="2"/>
  <c r="H225" i="2"/>
  <c r="H642" i="2"/>
  <c r="H526" i="2"/>
  <c r="H203" i="2"/>
  <c r="H612" i="2"/>
  <c r="H530" i="2"/>
  <c r="H139" i="2"/>
  <c r="H436" i="2"/>
  <c r="H208" i="2"/>
  <c r="H51" i="2"/>
  <c r="H372" i="2"/>
  <c r="H383" i="2"/>
  <c r="H689" i="2"/>
  <c r="H471" i="2"/>
  <c r="H560" i="2"/>
  <c r="H498" i="2"/>
  <c r="H519" i="2"/>
  <c r="H22" i="2"/>
  <c r="H525" i="2"/>
  <c r="H131" i="2"/>
  <c r="H362" i="2"/>
  <c r="H536" i="2"/>
  <c r="H321" i="2"/>
  <c r="H2" i="2"/>
  <c r="H643" i="2"/>
  <c r="H351" i="2"/>
  <c r="H512" i="2"/>
  <c r="H358" i="2"/>
  <c r="H292" i="2"/>
  <c r="H41" i="2"/>
  <c r="H305" i="2"/>
  <c r="H40" i="2"/>
  <c r="H368" i="2"/>
  <c r="H472" i="2"/>
  <c r="H97" i="2"/>
  <c r="H458" i="2"/>
  <c r="H94" i="2"/>
  <c r="H359" i="2"/>
  <c r="H445" i="2"/>
  <c r="H261" i="2"/>
  <c r="H492" i="2"/>
  <c r="H272" i="2"/>
  <c r="H275" i="2"/>
  <c r="H155" i="2"/>
  <c r="H126" i="2"/>
  <c r="H648" i="2"/>
  <c r="H420" i="2"/>
  <c r="H374" i="2"/>
  <c r="H491" i="2"/>
  <c r="H406" i="2"/>
  <c r="H674" i="2"/>
  <c r="H146" i="2"/>
  <c r="H81" i="2"/>
  <c r="H160" i="2"/>
  <c r="H403" i="2"/>
  <c r="H361" i="2"/>
  <c r="H609" i="2"/>
  <c r="H431" i="2"/>
  <c r="H685" i="2"/>
  <c r="H482" i="2"/>
  <c r="H698" i="2"/>
  <c r="H467" i="2"/>
  <c r="H211" i="2"/>
  <c r="H356" i="2"/>
  <c r="H4" i="2"/>
  <c r="H184" i="2"/>
  <c r="H486" i="2"/>
  <c r="H253" i="2"/>
  <c r="H520" i="2"/>
  <c r="H582" i="2"/>
  <c r="H165" i="2"/>
  <c r="H584" i="2"/>
  <c r="H193" i="2"/>
  <c r="H182" i="2"/>
  <c r="H488" i="2"/>
  <c r="H224" i="2"/>
  <c r="H424" i="2"/>
  <c r="H162" i="2"/>
  <c r="H669" i="2"/>
  <c r="H297" i="2"/>
  <c r="H264" i="2"/>
  <c r="H207" i="2"/>
  <c r="H594" i="2"/>
  <c r="H220" i="2"/>
  <c r="H301" i="2"/>
  <c r="H465" i="2"/>
  <c r="H369" i="2"/>
  <c r="H266" i="2"/>
  <c r="H209" i="2"/>
  <c r="H680" i="2"/>
  <c r="H417" i="2"/>
  <c r="H595" i="2"/>
  <c r="H423" i="2"/>
  <c r="H687" i="2"/>
  <c r="H503" i="2"/>
  <c r="H141" i="2"/>
  <c r="H540" i="2"/>
  <c r="H238" i="2"/>
  <c r="H106" i="2"/>
  <c r="H296" i="2"/>
  <c r="H192" i="2"/>
  <c r="H56" i="2"/>
  <c r="H291" i="2"/>
  <c r="H588" i="2"/>
  <c r="H342" i="2"/>
  <c r="H547" i="2"/>
  <c r="H9" i="2"/>
  <c r="H511" i="2"/>
  <c r="H177" i="2"/>
  <c r="H252" i="2"/>
  <c r="H647" i="2"/>
  <c r="H84" i="2"/>
  <c r="H495" i="2"/>
  <c r="H444" i="2"/>
  <c r="H414" i="2"/>
  <c r="H186" i="2"/>
  <c r="H663" i="2"/>
  <c r="H89" i="2"/>
  <c r="H36" i="2"/>
  <c r="H65" i="2"/>
  <c r="H237" i="2"/>
  <c r="H621" i="2"/>
  <c r="H610" i="2"/>
  <c r="H265" i="2"/>
  <c r="H149" i="2"/>
  <c r="H28" i="2"/>
  <c r="H263" i="2"/>
  <c r="H232" i="2"/>
  <c r="H233" i="2"/>
  <c r="H185" i="2"/>
  <c r="H591" i="2"/>
  <c r="H539" i="2"/>
  <c r="H133" i="2"/>
  <c r="H257" i="2"/>
  <c r="H317" i="2"/>
  <c r="H314" i="2"/>
  <c r="H599" i="2"/>
  <c r="H652" i="2"/>
  <c r="H3" i="2"/>
  <c r="H631" i="2"/>
  <c r="H523" i="2"/>
  <c r="H656" i="2"/>
  <c r="H282" i="2"/>
  <c r="H273" i="2"/>
  <c r="H35" i="2"/>
  <c r="H120" i="2"/>
  <c r="H666" i="2"/>
  <c r="H302" i="2"/>
  <c r="H635" i="2"/>
  <c r="H416" i="2"/>
  <c r="H57" i="2"/>
  <c r="H378" i="2"/>
  <c r="H600" i="2"/>
  <c r="H201" i="2"/>
  <c r="H256" i="2"/>
  <c r="H490" i="2"/>
  <c r="H350" i="2"/>
  <c r="H19" i="2"/>
  <c r="H561" i="2"/>
  <c r="H61" i="2"/>
  <c r="H446" i="2"/>
  <c r="H593" i="2"/>
  <c r="H153" i="2"/>
  <c r="H354" i="2"/>
  <c r="H365" i="2"/>
  <c r="H516" i="2"/>
  <c r="H466" i="2"/>
  <c r="H449" i="2"/>
  <c r="H218" i="2"/>
  <c r="H236" i="2"/>
  <c r="H17" i="2"/>
  <c r="H248" i="2"/>
  <c r="H513" i="2"/>
  <c r="H21" i="2"/>
  <c r="H159" i="2"/>
  <c r="H234" i="2"/>
  <c r="H39" i="2"/>
  <c r="H127" i="2"/>
  <c r="H443" i="2"/>
  <c r="H55" i="2"/>
  <c r="H258" i="2"/>
  <c r="H215" i="2"/>
  <c r="H527" i="2"/>
  <c r="H269" i="2"/>
  <c r="H550" i="2"/>
  <c r="H339" i="2"/>
  <c r="H592" i="2"/>
  <c r="H628" i="2"/>
  <c r="H508" i="2"/>
  <c r="H226" i="2"/>
  <c r="H142" i="2"/>
  <c r="H447" i="2"/>
  <c r="H111" i="2"/>
  <c r="H678" i="2"/>
  <c r="H469" i="2"/>
  <c r="H229" i="2"/>
  <c r="H686" i="2"/>
  <c r="H140" i="2"/>
  <c r="H151" i="2"/>
  <c r="H54" i="2"/>
  <c r="H114" i="2"/>
  <c r="H34" i="2"/>
  <c r="H615" i="2"/>
  <c r="H483" i="2"/>
  <c r="H163" i="2"/>
  <c r="H655" i="2"/>
  <c r="H90" i="2"/>
  <c r="H170" i="2"/>
  <c r="H453" i="2"/>
  <c r="H463" i="2"/>
  <c r="H650" i="2"/>
  <c r="H176" i="2"/>
  <c r="H601" i="2"/>
  <c r="H528" i="2"/>
  <c r="H598" i="2"/>
  <c r="H659" i="2"/>
  <c r="H558" i="2"/>
  <c r="H577" i="2"/>
  <c r="H672" i="2"/>
  <c r="H10" i="2"/>
  <c r="H688" i="2"/>
  <c r="H553" i="2"/>
  <c r="H500" i="2"/>
  <c r="H619" i="2"/>
  <c r="H658" i="2"/>
  <c r="H276" i="2"/>
  <c r="H279" i="2"/>
  <c r="H409" i="2"/>
  <c r="H395" i="2"/>
  <c r="H399" i="2"/>
  <c r="H109" i="2"/>
  <c r="H241" i="2"/>
  <c r="H504" i="2"/>
  <c r="H597" i="2"/>
  <c r="H183" i="2"/>
  <c r="H337" i="2"/>
  <c r="H551" i="2"/>
  <c r="H510" i="2"/>
  <c r="H381" i="2"/>
  <c r="H318" i="2"/>
  <c r="H319" i="2"/>
  <c r="H637" i="2"/>
  <c r="H357" i="2"/>
  <c r="H231" i="2"/>
  <c r="H60" i="2"/>
  <c r="H154" i="2"/>
  <c r="H679" i="2"/>
  <c r="H632" i="2"/>
  <c r="H555" i="2"/>
  <c r="H427" i="2"/>
  <c r="H541" i="2"/>
  <c r="H693" i="2"/>
  <c r="H325" i="2"/>
  <c r="H228" i="2"/>
  <c r="H104" i="2"/>
  <c r="H545" i="2"/>
  <c r="H376" i="2"/>
  <c r="H70" i="2"/>
  <c r="H641" i="2"/>
  <c r="H565" i="2"/>
  <c r="H323" i="2"/>
  <c r="H653" i="2"/>
  <c r="H402" i="2"/>
  <c r="H308" i="2"/>
  <c r="H341" i="2"/>
  <c r="H499" i="2"/>
  <c r="H569" i="2"/>
  <c r="H696" i="2"/>
  <c r="H633" i="2"/>
  <c r="H199" i="2"/>
  <c r="H158" i="2"/>
  <c r="H235" i="2"/>
  <c r="H205" i="2"/>
  <c r="H344" i="2"/>
  <c r="H578" i="2"/>
  <c r="H27" i="2"/>
  <c r="H429" i="2"/>
  <c r="H288" i="2"/>
  <c r="H345" i="2"/>
  <c r="H605" i="2"/>
  <c r="H69" i="2"/>
  <c r="H270" i="2"/>
  <c r="H103" i="2"/>
  <c r="H370" i="2"/>
  <c r="H616" i="2"/>
  <c r="H92" i="2"/>
  <c r="H390" i="2"/>
  <c r="H661" i="2"/>
  <c r="H385" i="2"/>
  <c r="H620" i="2"/>
  <c r="H478" i="2"/>
  <c r="H671" i="2"/>
  <c r="H286" i="2"/>
  <c r="H68" i="2"/>
  <c r="H38" i="2"/>
  <c r="H250" i="2"/>
  <c r="H396" i="2"/>
  <c r="H93" i="2"/>
  <c r="H544" i="2"/>
  <c r="H426" i="2"/>
  <c r="H673" i="2"/>
  <c r="H366" i="2"/>
  <c r="H239" i="2"/>
  <c r="H382" i="2"/>
  <c r="H476" i="2"/>
  <c r="H494" i="2"/>
  <c r="H42" i="2"/>
  <c r="H607" i="2"/>
  <c r="H645" i="2"/>
  <c r="H699" i="2"/>
  <c r="H67" i="2"/>
  <c r="H100" i="2"/>
  <c r="H306" i="2"/>
  <c r="H441" i="2"/>
  <c r="H567" i="2"/>
  <c r="H464" i="2"/>
  <c r="H411" i="2"/>
  <c r="H86" i="2"/>
  <c r="H66" i="2"/>
  <c r="H285" i="2"/>
  <c r="H456" i="2"/>
  <c r="H537" i="2"/>
  <c r="H156" i="2"/>
  <c r="H505" i="2"/>
  <c r="H579" i="2"/>
  <c r="H227" i="2"/>
  <c r="H129" i="2"/>
  <c r="H387" i="2"/>
  <c r="H268" i="2"/>
  <c r="H244" i="2"/>
  <c r="H58" i="2"/>
  <c r="H487" i="2"/>
  <c r="H251" i="2"/>
  <c r="H188" i="2"/>
  <c r="H596" i="2"/>
  <c r="H206" i="2"/>
  <c r="H30" i="2"/>
  <c r="H415" i="2"/>
  <c r="H152" i="2"/>
  <c r="H580" i="2"/>
  <c r="H473" i="2"/>
  <c r="H646" i="2"/>
  <c r="H377" i="2"/>
  <c r="H80" i="2"/>
  <c r="H99" i="2"/>
  <c r="H320" i="2"/>
  <c r="H112" i="2"/>
  <c r="C68" i="61"/>
  <c r="D68" i="61" s="1"/>
  <c r="E68" i="61" s="1"/>
  <c r="F68" i="61" s="1"/>
  <c r="G68" i="61" s="1"/>
  <c r="H68" i="61" s="1"/>
  <c r="C67" i="61"/>
  <c r="D67" i="61" s="1"/>
  <c r="E67" i="61" s="1"/>
  <c r="F67" i="61" s="1"/>
  <c r="G67" i="61" s="1"/>
  <c r="H67" i="61" s="1"/>
  <c r="C66" i="61"/>
  <c r="D66" i="61" s="1"/>
  <c r="E66" i="61" s="1"/>
  <c r="F66" i="61" s="1"/>
  <c r="G66" i="61" s="1"/>
  <c r="H66" i="61" s="1"/>
  <c r="C65" i="61"/>
  <c r="D65" i="61" s="1"/>
  <c r="E65" i="61" s="1"/>
  <c r="F65" i="61" s="1"/>
  <c r="G65" i="61" s="1"/>
  <c r="H65" i="61" s="1"/>
  <c r="C64" i="61"/>
  <c r="D64" i="61" s="1"/>
  <c r="E64" i="61" s="1"/>
  <c r="F64" i="61" s="1"/>
  <c r="G64" i="61" s="1"/>
  <c r="H64" i="61" s="1"/>
  <c r="C63" i="61"/>
  <c r="D63" i="61" s="1"/>
  <c r="E63" i="61" s="1"/>
  <c r="F63" i="61" s="1"/>
  <c r="G63" i="61" s="1"/>
  <c r="H63" i="61" s="1"/>
  <c r="C62" i="61"/>
  <c r="D62" i="61" s="1"/>
  <c r="E62" i="61" s="1"/>
  <c r="F62" i="61" s="1"/>
  <c r="G62" i="61" s="1"/>
  <c r="H62" i="61" s="1"/>
  <c r="C61" i="61"/>
  <c r="D61" i="61" s="1"/>
  <c r="E61" i="61" s="1"/>
  <c r="F61" i="61" s="1"/>
  <c r="G61" i="61" s="1"/>
  <c r="H61" i="61" s="1"/>
  <c r="C60" i="61"/>
  <c r="D60" i="61" s="1"/>
  <c r="E60" i="61" s="1"/>
  <c r="F60" i="61" s="1"/>
  <c r="G60" i="61" s="1"/>
  <c r="H60" i="61" s="1"/>
  <c r="C59" i="61"/>
  <c r="D59" i="61" s="1"/>
  <c r="E59" i="61" s="1"/>
  <c r="F59" i="61" s="1"/>
  <c r="G59" i="61" s="1"/>
  <c r="H59" i="61" s="1"/>
  <c r="C58" i="61"/>
  <c r="D58" i="61" s="1"/>
  <c r="E58" i="61" s="1"/>
  <c r="F58" i="61" s="1"/>
  <c r="G58" i="61" s="1"/>
  <c r="H58" i="61" s="1"/>
  <c r="C57" i="61"/>
  <c r="D57" i="61" s="1"/>
  <c r="E57" i="61" s="1"/>
  <c r="F57" i="61" s="1"/>
  <c r="G57" i="61" s="1"/>
  <c r="H57" i="61" s="1"/>
  <c r="C56" i="61"/>
  <c r="D56" i="61" s="1"/>
  <c r="E56" i="61" s="1"/>
  <c r="F56" i="61" s="1"/>
  <c r="G56" i="61" s="1"/>
  <c r="H56" i="61" s="1"/>
  <c r="C55" i="61"/>
  <c r="D55" i="61" s="1"/>
  <c r="E55" i="61" s="1"/>
  <c r="F55" i="61" s="1"/>
  <c r="G55" i="61" s="1"/>
  <c r="H55" i="61" s="1"/>
  <c r="C54" i="61"/>
  <c r="D54" i="61" s="1"/>
  <c r="E54" i="61" s="1"/>
  <c r="F54" i="61" s="1"/>
  <c r="G54" i="61" s="1"/>
  <c r="H54" i="61" s="1"/>
  <c r="C53" i="61"/>
  <c r="D53" i="61" s="1"/>
  <c r="E53" i="61" s="1"/>
  <c r="F53" i="61" s="1"/>
  <c r="G53" i="61" s="1"/>
  <c r="H53" i="61" s="1"/>
  <c r="D2" i="61"/>
  <c r="E8" i="55"/>
  <c r="B5" i="55"/>
  <c r="L7" i="52"/>
  <c r="I2" i="52"/>
  <c r="E45" i="13"/>
  <c r="E43" i="13" s="1"/>
  <c r="F40" i="13"/>
  <c r="F41" i="13"/>
  <c r="F42" i="13"/>
  <c r="E44" i="13"/>
  <c r="F44" i="13"/>
  <c r="F43" i="13"/>
  <c r="AJ2" i="24"/>
  <c r="R2" i="21"/>
  <c r="I4" i="6"/>
  <c r="G6" i="6"/>
  <c r="B6" i="6"/>
  <c r="B15" i="6" s="1"/>
  <c r="B13" i="6"/>
  <c r="I3" i="14" a="1"/>
  <c r="I3" i="14" s="1"/>
  <c r="I2" i="13"/>
  <c r="E6" i="13"/>
  <c r="J2" i="13" s="1"/>
  <c r="I3" i="13"/>
  <c r="M3" i="13"/>
  <c r="I4" i="13"/>
  <c r="I5" i="13"/>
  <c r="J5" i="13" s="1"/>
  <c r="I6" i="13"/>
  <c r="M6" i="13"/>
  <c r="G7" i="13"/>
  <c r="I7" i="13"/>
  <c r="J7" i="13" s="1"/>
  <c r="I8" i="13"/>
  <c r="F9" i="13"/>
  <c r="F10" i="13" s="1"/>
  <c r="F11" i="13" s="1"/>
  <c r="I9" i="13"/>
  <c r="L9" i="13"/>
  <c r="L11" i="13" s="1"/>
  <c r="B10" i="13"/>
  <c r="I10" i="13"/>
  <c r="L10" i="13"/>
  <c r="L12" i="13" s="1"/>
  <c r="I11" i="13"/>
  <c r="I12" i="13"/>
  <c r="B13" i="13"/>
  <c r="D13" i="13"/>
  <c r="E13" i="13" s="1"/>
  <c r="I13" i="13"/>
  <c r="I14" i="13"/>
  <c r="I15" i="13"/>
  <c r="J15" i="13" s="1"/>
  <c r="I16" i="13"/>
  <c r="B19" i="13"/>
  <c r="G19" i="13" s="1"/>
  <c r="E19" i="13"/>
  <c r="L23" i="13"/>
  <c r="L24" i="13" s="1"/>
  <c r="B25" i="13"/>
  <c r="E25" i="13"/>
  <c r="B31" i="13"/>
  <c r="E31" i="13"/>
  <c r="B36" i="13"/>
  <c r="E36" i="13"/>
  <c r="H4" i="6"/>
  <c r="H5" i="6"/>
  <c r="I5" i="6"/>
  <c r="C6" i="6"/>
  <c r="C15" i="6" s="1"/>
  <c r="D6" i="6"/>
  <c r="E6" i="6"/>
  <c r="E15" i="6" s="1"/>
  <c r="F6" i="6"/>
  <c r="B7" i="6"/>
  <c r="C9" i="6"/>
  <c r="D9" i="6"/>
  <c r="E9" i="6"/>
  <c r="F9" i="6"/>
  <c r="G9" i="6"/>
  <c r="H9" i="6"/>
  <c r="I9" i="6"/>
  <c r="C10" i="6"/>
  <c r="D10" i="6"/>
  <c r="E10" i="6"/>
  <c r="F10" i="6"/>
  <c r="G10" i="6"/>
  <c r="H10" i="6"/>
  <c r="I10" i="6"/>
  <c r="C13" i="6"/>
  <c r="D13" i="6"/>
  <c r="E13" i="6"/>
  <c r="F13" i="6"/>
  <c r="G13" i="6"/>
  <c r="B14" i="6"/>
  <c r="G15" i="6"/>
  <c r="C5" i="4"/>
  <c r="D5" i="4" s="1"/>
  <c r="C6" i="4"/>
  <c r="D6" i="4" s="1"/>
  <c r="C10" i="4"/>
  <c r="D10" i="4" s="1"/>
  <c r="C11" i="4"/>
  <c r="C12" i="4"/>
  <c r="D12" i="4" s="1"/>
  <c r="C17" i="4"/>
  <c r="D17" i="4" s="1"/>
  <c r="C18" i="4"/>
  <c r="C19" i="4"/>
  <c r="D19" i="4" s="1"/>
  <c r="C20" i="4"/>
  <c r="C21" i="4"/>
  <c r="D21" i="4" s="1"/>
  <c r="C22" i="4"/>
  <c r="D22" i="4" s="1"/>
  <c r="C23" i="4"/>
  <c r="D23" i="4" s="1"/>
  <c r="F23" i="4" s="1"/>
  <c r="C24" i="4"/>
  <c r="D24" i="4" s="1"/>
  <c r="F24" i="4" s="1"/>
  <c r="C25" i="4"/>
  <c r="C26" i="4"/>
  <c r="D26" i="4" s="1"/>
  <c r="C27" i="4"/>
  <c r="C28" i="4"/>
  <c r="D28" i="4" s="1"/>
  <c r="F28" i="4" s="1"/>
  <c r="C29" i="4"/>
  <c r="D29" i="4" s="1"/>
  <c r="F29" i="4" s="1"/>
  <c r="C30" i="4"/>
  <c r="D30" i="4" s="1"/>
  <c r="E30" i="4" s="1"/>
  <c r="C31" i="4"/>
  <c r="D31" i="4" s="1"/>
  <c r="C32" i="4"/>
  <c r="D32" i="4" s="1"/>
  <c r="B7" i="4"/>
  <c r="B14" i="4" s="1"/>
  <c r="B13" i="4"/>
  <c r="B33" i="4"/>
  <c r="I11" i="6"/>
  <c r="G14" i="6"/>
  <c r="F45" i="13"/>
  <c r="E14" i="6"/>
  <c r="J9" i="13"/>
  <c r="H10" i="69"/>
  <c r="I6" i="69" s="1"/>
  <c r="D11" i="4"/>
  <c r="F11" i="4" s="1"/>
  <c r="F15" i="6"/>
  <c r="D20" i="4"/>
  <c r="F20" i="4" s="1"/>
  <c r="I8" i="69"/>
  <c r="E20" i="4"/>
  <c r="I5" i="69"/>
  <c r="I7" i="69"/>
  <c r="L19" i="13"/>
  <c r="L20" i="13" s="1"/>
  <c r="C11" i="6"/>
  <c r="E11" i="4" l="1"/>
  <c r="C14" i="6"/>
  <c r="C33" i="4"/>
  <c r="E11" i="6"/>
  <c r="G25" i="13"/>
  <c r="J8" i="13"/>
  <c r="J6" i="13"/>
  <c r="J3" i="13"/>
  <c r="H11" i="6"/>
  <c r="G5" i="13"/>
  <c r="H11" i="69"/>
  <c r="I10" i="69"/>
  <c r="D18" i="4"/>
  <c r="F18" i="4" s="1"/>
  <c r="C13" i="4"/>
  <c r="J13" i="13"/>
  <c r="B35" i="4"/>
  <c r="F11" i="6"/>
  <c r="G36" i="13"/>
  <c r="G26" i="13"/>
  <c r="I6" i="6"/>
  <c r="C7" i="6"/>
  <c r="H13" i="6"/>
  <c r="G31" i="13"/>
  <c r="J14" i="13"/>
  <c r="J12" i="13"/>
  <c r="J10" i="13"/>
  <c r="J16" i="13"/>
  <c r="J11" i="13"/>
  <c r="J4" i="13"/>
  <c r="G11" i="6"/>
  <c r="D7" i="6"/>
  <c r="E7" i="6" s="1"/>
  <c r="F7" i="6" s="1"/>
  <c r="G7" i="6" s="1"/>
  <c r="H6" i="6"/>
  <c r="H14" i="6" s="1"/>
  <c r="F14" i="6"/>
  <c r="D11" i="6"/>
  <c r="D14" i="6"/>
  <c r="D15" i="6"/>
  <c r="F32" i="4"/>
  <c r="E32" i="4"/>
  <c r="G29" i="4"/>
  <c r="H29" i="4" s="1"/>
  <c r="J29" i="4" s="1"/>
  <c r="F22" i="4"/>
  <c r="E22" i="4"/>
  <c r="G18" i="4"/>
  <c r="H18" i="4" s="1"/>
  <c r="J18" i="4" s="1"/>
  <c r="F26" i="4"/>
  <c r="E26" i="4"/>
  <c r="F19" i="4"/>
  <c r="E19" i="4"/>
  <c r="F12" i="4"/>
  <c r="E12" i="4"/>
  <c r="D7" i="4"/>
  <c r="F5" i="4"/>
  <c r="G28" i="4"/>
  <c r="H28" i="4" s="1"/>
  <c r="J28" i="4" s="1"/>
  <c r="G23" i="4"/>
  <c r="H23" i="4" s="1"/>
  <c r="J23" i="4" s="1"/>
  <c r="E17" i="4"/>
  <c r="F17" i="4"/>
  <c r="E6" i="4"/>
  <c r="F6" i="4"/>
  <c r="G20" i="4"/>
  <c r="H20" i="4" s="1"/>
  <c r="J20" i="4" s="1"/>
  <c r="G11" i="4"/>
  <c r="H11" i="4" s="1"/>
  <c r="J11" i="4" s="1"/>
  <c r="E31" i="4"/>
  <c r="F31" i="4"/>
  <c r="G24" i="4"/>
  <c r="H24" i="4" s="1"/>
  <c r="J24" i="4" s="1"/>
  <c r="E21" i="4"/>
  <c r="F21" i="4"/>
  <c r="F10" i="4"/>
  <c r="D13" i="4"/>
  <c r="E10" i="4"/>
  <c r="G37" i="13"/>
  <c r="K27" i="13" s="1"/>
  <c r="L27" i="13" s="1"/>
  <c r="C7" i="4"/>
  <c r="C14" i="4" s="1"/>
  <c r="C35" i="4" s="1"/>
  <c r="E23" i="4"/>
  <c r="E24" i="4"/>
  <c r="E28" i="4"/>
  <c r="E18" i="4"/>
  <c r="F30" i="4"/>
  <c r="E5" i="4"/>
  <c r="E29" i="4"/>
  <c r="D27" i="4"/>
  <c r="F27" i="4" s="1"/>
  <c r="D25" i="4"/>
  <c r="F25" i="4" s="1"/>
  <c r="E25" i="4" l="1"/>
  <c r="I23" i="4"/>
  <c r="I24" i="4"/>
  <c r="I29" i="4"/>
  <c r="H15" i="6"/>
  <c r="F13" i="4"/>
  <c r="G10" i="4"/>
  <c r="K11" i="4"/>
  <c r="L11" i="4" s="1"/>
  <c r="N11" i="4" s="1"/>
  <c r="G5" i="4"/>
  <c r="F7" i="4"/>
  <c r="K18" i="4"/>
  <c r="L18" i="4" s="1"/>
  <c r="N18" i="4" s="1"/>
  <c r="G27" i="4"/>
  <c r="H27" i="4" s="1"/>
  <c r="J27" i="4" s="1"/>
  <c r="K24" i="4"/>
  <c r="L24" i="4" s="1"/>
  <c r="N24" i="4" s="1"/>
  <c r="G6" i="4"/>
  <c r="H6" i="4" s="1"/>
  <c r="J6" i="4" s="1"/>
  <c r="K28" i="4"/>
  <c r="L28" i="4" s="1"/>
  <c r="N28" i="4" s="1"/>
  <c r="G12" i="4"/>
  <c r="H12" i="4" s="1"/>
  <c r="J12" i="4" s="1"/>
  <c r="G26" i="4"/>
  <c r="H26" i="4" s="1"/>
  <c r="J26" i="4" s="1"/>
  <c r="G22" i="4"/>
  <c r="H22" i="4" s="1"/>
  <c r="J22" i="4" s="1"/>
  <c r="G32" i="4"/>
  <c r="H32" i="4" s="1"/>
  <c r="J32" i="4" s="1"/>
  <c r="G25" i="4"/>
  <c r="H25" i="4" s="1"/>
  <c r="J25" i="4" s="1"/>
  <c r="G30" i="4"/>
  <c r="H30" i="4" s="1"/>
  <c r="J30" i="4" s="1"/>
  <c r="E13" i="4"/>
  <c r="E33" i="4"/>
  <c r="E27" i="4"/>
  <c r="I11" i="4"/>
  <c r="D33" i="4"/>
  <c r="I20" i="4"/>
  <c r="I28" i="4"/>
  <c r="E7" i="4"/>
  <c r="E14" i="4" s="1"/>
  <c r="G21" i="4"/>
  <c r="H21" i="4" s="1"/>
  <c r="J21" i="4" s="1"/>
  <c r="G31" i="4"/>
  <c r="H31" i="4" s="1"/>
  <c r="J31" i="4" s="1"/>
  <c r="K20" i="4"/>
  <c r="L20" i="4" s="1"/>
  <c r="N20" i="4" s="1"/>
  <c r="F33" i="4"/>
  <c r="G17" i="4"/>
  <c r="K23" i="4"/>
  <c r="L23" i="4" s="1"/>
  <c r="N23" i="4" s="1"/>
  <c r="G19" i="4"/>
  <c r="H19" i="4" s="1"/>
  <c r="J19" i="4" s="1"/>
  <c r="K29" i="4"/>
  <c r="L29" i="4" s="1"/>
  <c r="N29" i="4" s="1"/>
  <c r="D14" i="4"/>
  <c r="I18" i="4"/>
  <c r="I6" i="4" l="1"/>
  <c r="I31" i="4"/>
  <c r="M11" i="4"/>
  <c r="M29" i="4"/>
  <c r="M23" i="4"/>
  <c r="I26" i="4"/>
  <c r="M28" i="4"/>
  <c r="M24" i="4"/>
  <c r="K19" i="4"/>
  <c r="L19" i="4" s="1"/>
  <c r="N19" i="4" s="1"/>
  <c r="G33" i="4"/>
  <c r="H17" i="4"/>
  <c r="K26" i="4"/>
  <c r="L26" i="4" s="1"/>
  <c r="N26" i="4" s="1"/>
  <c r="O28" i="4"/>
  <c r="P28" i="4" s="1"/>
  <c r="O24" i="4"/>
  <c r="P24" i="4" s="1"/>
  <c r="Q24" i="4" s="1"/>
  <c r="R24" i="4" s="1"/>
  <c r="I19" i="4"/>
  <c r="I30" i="4"/>
  <c r="I32" i="4"/>
  <c r="M18" i="4"/>
  <c r="K21" i="4"/>
  <c r="L21" i="4" s="1"/>
  <c r="N21" i="4" s="1"/>
  <c r="M21" i="4"/>
  <c r="K30" i="4"/>
  <c r="L30" i="4" s="1"/>
  <c r="N30" i="4" s="1"/>
  <c r="M30" i="4"/>
  <c r="O18" i="4"/>
  <c r="P18" i="4" s="1"/>
  <c r="O29" i="4"/>
  <c r="P29" i="4" s="1"/>
  <c r="O23" i="4"/>
  <c r="P23" i="4" s="1"/>
  <c r="K22" i="4"/>
  <c r="L22" i="4" s="1"/>
  <c r="N22" i="4" s="1"/>
  <c r="K27" i="4"/>
  <c r="L27" i="4" s="1"/>
  <c r="N27" i="4" s="1"/>
  <c r="G7" i="4"/>
  <c r="H5" i="4"/>
  <c r="H10" i="4"/>
  <c r="G13" i="4"/>
  <c r="D35" i="4"/>
  <c r="M20" i="4"/>
  <c r="I21" i="4"/>
  <c r="I25" i="4"/>
  <c r="I12" i="4"/>
  <c r="O20" i="4"/>
  <c r="P20" i="4" s="1"/>
  <c r="K32" i="4"/>
  <c r="L32" i="4" s="1"/>
  <c r="N32" i="4" s="1"/>
  <c r="K31" i="4"/>
  <c r="L31" i="4" s="1"/>
  <c r="N31" i="4" s="1"/>
  <c r="M31" i="4"/>
  <c r="K25" i="4"/>
  <c r="L25" i="4" s="1"/>
  <c r="N25" i="4" s="1"/>
  <c r="K12" i="4"/>
  <c r="L12" i="4" s="1"/>
  <c r="N12" i="4" s="1"/>
  <c r="K6" i="4"/>
  <c r="L6" i="4" s="1"/>
  <c r="N6" i="4" s="1"/>
  <c r="M6" i="4"/>
  <c r="O11" i="4"/>
  <c r="P11" i="4" s="1"/>
  <c r="E35" i="4"/>
  <c r="I22" i="4"/>
  <c r="I27" i="4"/>
  <c r="F14" i="4"/>
  <c r="F35" i="4" s="1"/>
  <c r="M25" i="4" l="1"/>
  <c r="M12" i="4"/>
  <c r="Q20" i="4"/>
  <c r="R20" i="4" s="1"/>
  <c r="M22" i="4"/>
  <c r="M26" i="4"/>
  <c r="O12" i="4"/>
  <c r="P12" i="4" s="1"/>
  <c r="O31" i="4"/>
  <c r="P31" i="4" s="1"/>
  <c r="J10" i="4"/>
  <c r="H13" i="4"/>
  <c r="I10" i="4"/>
  <c r="O21" i="4"/>
  <c r="P21" i="4" s="1"/>
  <c r="H33" i="4"/>
  <c r="J17" i="4"/>
  <c r="I17" i="4"/>
  <c r="Q11" i="4"/>
  <c r="R11" i="4" s="1"/>
  <c r="M27" i="4"/>
  <c r="Q23" i="4"/>
  <c r="R23" i="4" s="1"/>
  <c r="Q18" i="4"/>
  <c r="R18" i="4" s="1"/>
  <c r="Q28" i="4"/>
  <c r="R28" i="4" s="1"/>
  <c r="O32" i="4"/>
  <c r="P32" i="4" s="1"/>
  <c r="J5" i="4"/>
  <c r="H7" i="4"/>
  <c r="H14" i="4" s="1"/>
  <c r="H35" i="4" s="1"/>
  <c r="I5" i="4"/>
  <c r="O27" i="4"/>
  <c r="P27" i="4" s="1"/>
  <c r="O19" i="4"/>
  <c r="P19" i="4" s="1"/>
  <c r="O6" i="4"/>
  <c r="P6" i="4" s="1"/>
  <c r="O25" i="4"/>
  <c r="P25" i="4" s="1"/>
  <c r="O22" i="4"/>
  <c r="P22" i="4" s="1"/>
  <c r="O30" i="4"/>
  <c r="P30" i="4" s="1"/>
  <c r="O26" i="4"/>
  <c r="P26" i="4" s="1"/>
  <c r="M32" i="4"/>
  <c r="G14" i="4"/>
  <c r="G35" i="4" s="1"/>
  <c r="Q29" i="4"/>
  <c r="R29" i="4" s="1"/>
  <c r="M19" i="4"/>
  <c r="Q12" i="4" l="1"/>
  <c r="R12" i="4" s="1"/>
  <c r="Q19" i="4"/>
  <c r="R19" i="4" s="1"/>
  <c r="Q26" i="4"/>
  <c r="R26" i="4" s="1"/>
  <c r="Q21" i="4"/>
  <c r="R21" i="4" s="1"/>
  <c r="J33" i="4"/>
  <c r="K17" i="4"/>
  <c r="I13" i="4"/>
  <c r="J7" i="4"/>
  <c r="K5" i="4"/>
  <c r="I33" i="4"/>
  <c r="Q30" i="4"/>
  <c r="R30" i="4" s="1"/>
  <c r="Q25" i="4"/>
  <c r="R25" i="4" s="1"/>
  <c r="Q27" i="4"/>
  <c r="R27" i="4" s="1"/>
  <c r="Q31" i="4"/>
  <c r="R31" i="4" s="1"/>
  <c r="J13" i="4"/>
  <c r="K10" i="4"/>
  <c r="I7" i="4"/>
  <c r="Q22" i="4"/>
  <c r="R22" i="4" s="1"/>
  <c r="Q6" i="4"/>
  <c r="R6" i="4" s="1"/>
  <c r="Q32" i="4"/>
  <c r="R32" i="4" s="1"/>
  <c r="I14" i="4" l="1"/>
  <c r="K33" i="4"/>
  <c r="L17" i="4"/>
  <c r="J14" i="4"/>
  <c r="J35" i="4" s="1"/>
  <c r="K13" i="4"/>
  <c r="L10" i="4"/>
  <c r="K7" i="4"/>
  <c r="L5" i="4"/>
  <c r="I35" i="4"/>
  <c r="K14" i="4" l="1"/>
  <c r="K35" i="4" s="1"/>
  <c r="N10" i="4"/>
  <c r="L13" i="4"/>
  <c r="M10" i="4"/>
  <c r="L33" i="4"/>
  <c r="N17" i="4"/>
  <c r="M17" i="4"/>
  <c r="N5" i="4"/>
  <c r="L7" i="4"/>
  <c r="L14" i="4" s="1"/>
  <c r="L35" i="4" s="1"/>
  <c r="M5" i="4"/>
  <c r="M7" i="4" l="1"/>
  <c r="N33" i="4"/>
  <c r="O17" i="4"/>
  <c r="M33" i="4"/>
  <c r="O5" i="4"/>
  <c r="N7" i="4"/>
  <c r="M13" i="4"/>
  <c r="N13" i="4"/>
  <c r="O10" i="4"/>
  <c r="M14" i="4" l="1"/>
  <c r="M35" i="4" s="1"/>
  <c r="P17" i="4"/>
  <c r="P33" i="4" s="1"/>
  <c r="O33" i="4"/>
  <c r="N14" i="4"/>
  <c r="N35" i="4" s="1"/>
  <c r="P10" i="4"/>
  <c r="O13" i="4"/>
  <c r="P5" i="4"/>
  <c r="O7" i="4"/>
  <c r="P7" i="4" l="1"/>
  <c r="Q5" i="4"/>
  <c r="P13" i="4"/>
  <c r="Q10" i="4"/>
  <c r="Q17" i="4"/>
  <c r="O14" i="4"/>
  <c r="O35" i="4" s="1"/>
  <c r="P14" i="4" l="1"/>
  <c r="P35" i="4" s="1"/>
  <c r="Q33" i="4"/>
  <c r="R17" i="4"/>
  <c r="R33" i="4" s="1"/>
  <c r="Q7" i="4"/>
  <c r="R5" i="4"/>
  <c r="R7" i="4" s="1"/>
  <c r="Q13" i="4"/>
  <c r="R10" i="4"/>
  <c r="R13" i="4" s="1"/>
  <c r="Q14" i="4" l="1"/>
  <c r="Q35" i="4" s="1"/>
  <c r="R14" i="4"/>
  <c r="R35" i="4" s="1"/>
  <c r="A2" i="4" s="1"/>
</calcChain>
</file>

<file path=xl/comments1.xml><?xml version="1.0" encoding="utf-8"?>
<comments xmlns="http://schemas.openxmlformats.org/spreadsheetml/2006/main">
  <authors>
    <author>Dennis Taylor</author>
  </authors>
  <commentList>
    <comment ref="I9" authorId="0">
      <text>
        <r>
          <rPr>
            <b/>
            <sz val="8"/>
            <color indexed="81"/>
            <rFont val="Tahoma"/>
            <family val="2"/>
          </rPr>
          <t>Dennis Taylor:</t>
        </r>
        <r>
          <rPr>
            <sz val="8"/>
            <color indexed="81"/>
            <rFont val="Tahoma"/>
            <family val="2"/>
          </rPr>
          <t xml:space="preserve">
See Jennifer for more details on this unusual formula.</t>
        </r>
      </text>
    </comment>
  </commentList>
</comments>
</file>

<file path=xl/sharedStrings.xml><?xml version="1.0" encoding="utf-8"?>
<sst xmlns="http://schemas.openxmlformats.org/spreadsheetml/2006/main" count="12402" uniqueCount="2872">
  <si>
    <t>San Francisco, CA 94111</t>
  </si>
  <si>
    <t>Fifth-line formatting Example</t>
  </si>
  <si>
    <t>GEORGE PORTER</t>
  </si>
  <si>
    <t>Logan, Karen</t>
  </si>
  <si>
    <t>Moody, Matthew</t>
  </si>
  <si>
    <t>Solis, Daniel</t>
  </si>
  <si>
    <t>Miranda, Elena</t>
  </si>
  <si>
    <t>Booth, Raquel</t>
  </si>
  <si>
    <t>Carpenter, Ronald</t>
  </si>
  <si>
    <t>Bullock, Greg</t>
  </si>
  <si>
    <t>Morton, Brian</t>
  </si>
  <si>
    <t>Doyle, Leslie</t>
  </si>
  <si>
    <t>Lewis, Frederick</t>
  </si>
  <si>
    <t>Williamson, Sumedha</t>
  </si>
  <si>
    <t>Cruz, Janene</t>
  </si>
  <si>
    <t>Shaw, Pat</t>
  </si>
  <si>
    <t>Lloyd, John</t>
  </si>
  <si>
    <t>Cannon, Jenny</t>
  </si>
  <si>
    <t>House, Paul</t>
  </si>
  <si>
    <t>Mueller, Philip</t>
  </si>
  <si>
    <t>Hansen, Andrew</t>
  </si>
  <si>
    <t>Moran, Carol</t>
  </si>
  <si>
    <t>Perez, Kim</t>
  </si>
  <si>
    <t>Walters, Ann</t>
  </si>
  <si>
    <t>ADC</t>
  </si>
  <si>
    <t>Taft</t>
  </si>
  <si>
    <t>Main</t>
  </si>
  <si>
    <t>Admin Training</t>
  </si>
  <si>
    <t>North</t>
  </si>
  <si>
    <t>Audit Services</t>
  </si>
  <si>
    <t>Executive Education</t>
  </si>
  <si>
    <t>Professional Training Group</t>
  </si>
  <si>
    <t>Buckel, Patricia</t>
  </si>
  <si>
    <t>Web Seminars</t>
  </si>
  <si>
    <t>Tips/Shortcuts</t>
  </si>
  <si>
    <t>Pivot Tables</t>
  </si>
  <si>
    <t>Macros</t>
  </si>
  <si>
    <t>Charts/Graphs</t>
  </si>
  <si>
    <t>RateTable</t>
  </si>
  <si>
    <t>Goodwin, April</t>
  </si>
  <si>
    <t>Cohen, Bruce</t>
  </si>
  <si>
    <t>Reid, Elizabeth</t>
  </si>
  <si>
    <t>Hall, Jenny</t>
  </si>
  <si>
    <t>Fletcher, Brian</t>
  </si>
  <si>
    <t>King, Taslim</t>
  </si>
  <si>
    <t>Barker, Heidi</t>
  </si>
  <si>
    <t>Holmes, Tito</t>
  </si>
  <si>
    <t>Marks, LaReina</t>
  </si>
  <si>
    <t>Weeks, Troy</t>
  </si>
  <si>
    <t>Nunez, Benning</t>
  </si>
  <si>
    <t>Mills, Melissa</t>
  </si>
  <si>
    <t>Hughes, Kevin</t>
  </si>
  <si>
    <t>Finley, James</t>
  </si>
  <si>
    <t>Lowery, Charles</t>
  </si>
  <si>
    <t>Turner, Ray</t>
  </si>
  <si>
    <t>Cunningham, Denise</t>
  </si>
  <si>
    <t>Baldwin, Ray</t>
  </si>
  <si>
    <t>Newman, Aria</t>
  </si>
  <si>
    <t>McLaughlin, Edward</t>
  </si>
  <si>
    <t>Huffman, Ignacio</t>
  </si>
  <si>
    <t>Velasquez, Clint</t>
  </si>
  <si>
    <t>Henry, Craig</t>
  </si>
  <si>
    <t>Sutton, Matthew</t>
  </si>
  <si>
    <t>Briggs, Bryan</t>
  </si>
  <si>
    <t>Simpson, Jimmy</t>
  </si>
  <si>
    <t>Thornton, Charles</t>
  </si>
  <si>
    <t>James, Lynn</t>
  </si>
  <si>
    <t>Peterson, Shaun</t>
  </si>
  <si>
    <t>Ashley, Michael</t>
  </si>
  <si>
    <t>Curtis, Patrick</t>
  </si>
  <si>
    <t>Reed, Larry</t>
  </si>
  <si>
    <t>Adams, David</t>
  </si>
  <si>
    <t>Herrera, Shawn</t>
  </si>
  <si>
    <t>Parks, Christopher</t>
  </si>
  <si>
    <t>Hayes, Edward</t>
  </si>
  <si>
    <t>Steele, Gerald</t>
  </si>
  <si>
    <t>King</t>
  </si>
  <si>
    <t>Baird</t>
  </si>
  <si>
    <t>Wright</t>
  </si>
  <si>
    <t>Baker</t>
  </si>
  <si>
    <t>Lopez</t>
  </si>
  <si>
    <t>Baldwin</t>
  </si>
  <si>
    <t>Hill</t>
  </si>
  <si>
    <t>Ball</t>
  </si>
  <si>
    <t>Scott</t>
  </si>
  <si>
    <t>Ballard</t>
  </si>
  <si>
    <t>Green</t>
  </si>
  <si>
    <t>Banks</t>
  </si>
  <si>
    <t>Barber</t>
  </si>
  <si>
    <t>Barker</t>
  </si>
  <si>
    <t>Gonzalez</t>
  </si>
  <si>
    <t>Barlow</t>
  </si>
  <si>
    <t>Nelson</t>
  </si>
  <si>
    <t>Barnes</t>
  </si>
  <si>
    <t>Carter</t>
  </si>
  <si>
    <t>Barnett</t>
  </si>
  <si>
    <t>Mitchell</t>
  </si>
  <si>
    <t>Barr</t>
  </si>
  <si>
    <t>Perez</t>
  </si>
  <si>
    <t>Barrera</t>
  </si>
  <si>
    <t>Roberts</t>
  </si>
  <si>
    <t>Barrett</t>
  </si>
  <si>
    <t>Turner</t>
  </si>
  <si>
    <t>Barron</t>
  </si>
  <si>
    <t>Phillips</t>
  </si>
  <si>
    <t>Barry</t>
  </si>
  <si>
    <t>Campbell</t>
  </si>
  <si>
    <t>Bartlett</t>
  </si>
  <si>
    <t>Parker</t>
  </si>
  <si>
    <t>Barton</t>
  </si>
  <si>
    <t>Evans</t>
  </si>
  <si>
    <t>Bass</t>
  </si>
  <si>
    <t>Edwards</t>
  </si>
  <si>
    <t>Bates</t>
  </si>
  <si>
    <t>Collins</t>
  </si>
  <si>
    <t>Battle</t>
  </si>
  <si>
    <t>Stewart</t>
  </si>
  <si>
    <t>Bauer</t>
  </si>
  <si>
    <t>Sanchez</t>
  </si>
  <si>
    <t>Baxter</t>
  </si>
  <si>
    <t>Morris</t>
  </si>
  <si>
    <t>Beach</t>
  </si>
  <si>
    <t>Rogers</t>
  </si>
  <si>
    <t>Bean</t>
  </si>
  <si>
    <t>Reed</t>
  </si>
  <si>
    <t>Beard</t>
  </si>
  <si>
    <t>Cook</t>
  </si>
  <si>
    <t>Beasley</t>
  </si>
  <si>
    <t>Morgan</t>
  </si>
  <si>
    <t>Beck</t>
  </si>
  <si>
    <t>Bell</t>
  </si>
  <si>
    <t>Becker</t>
  </si>
  <si>
    <t>Murphy</t>
  </si>
  <si>
    <t>Bender</t>
  </si>
  <si>
    <t>Rivera</t>
  </si>
  <si>
    <t>Benjamin</t>
  </si>
  <si>
    <t>Cooper</t>
  </si>
  <si>
    <t>Bennett</t>
  </si>
  <si>
    <t>Richardson</t>
  </si>
  <si>
    <t>Benson</t>
  </si>
  <si>
    <t>Cox</t>
  </si>
  <si>
    <t>Bentley</t>
  </si>
  <si>
    <t>Howard</t>
  </si>
  <si>
    <t>Benton</t>
  </si>
  <si>
    <t>Ward</t>
  </si>
  <si>
    <t>Berg</t>
  </si>
  <si>
    <t>Torres</t>
  </si>
  <si>
    <t>Berger</t>
  </si>
  <si>
    <t>Peterson</t>
  </si>
  <si>
    <t>Bernard</t>
  </si>
  <si>
    <t>Gray</t>
  </si>
  <si>
    <t>Berry</t>
  </si>
  <si>
    <t>Ramirez</t>
  </si>
  <si>
    <t>Best</t>
  </si>
  <si>
    <t>James</t>
  </si>
  <si>
    <t>Bird</t>
  </si>
  <si>
    <t>Watson</t>
  </si>
  <si>
    <t>Bishop</t>
  </si>
  <si>
    <t>Brooks</t>
  </si>
  <si>
    <t>Black</t>
  </si>
  <si>
    <t>Kelly</t>
  </si>
  <si>
    <t>Blackburn</t>
  </si>
  <si>
    <t>Sanders</t>
  </si>
  <si>
    <t>Blackwell</t>
  </si>
  <si>
    <t>Price</t>
  </si>
  <si>
    <t>Blair</t>
  </si>
  <si>
    <t>Blake</t>
  </si>
  <si>
    <t>Wood</t>
  </si>
  <si>
    <t>Blanchard</t>
  </si>
  <si>
    <t>Blankenship</t>
  </si>
  <si>
    <t>Ross</t>
  </si>
  <si>
    <t>Blevins</t>
  </si>
  <si>
    <t>Henderson</t>
  </si>
  <si>
    <t>Bolton</t>
  </si>
  <si>
    <t>Coleman</t>
  </si>
  <si>
    <t>Bond</t>
  </si>
  <si>
    <t>Jenkins</t>
  </si>
  <si>
    <t>Bonner</t>
  </si>
  <si>
    <t>Perry</t>
  </si>
  <si>
    <t>Booker</t>
  </si>
  <si>
    <t>Powell</t>
  </si>
  <si>
    <t>Boone</t>
  </si>
  <si>
    <t>Long</t>
  </si>
  <si>
    <t>Booth</t>
  </si>
  <si>
    <t>Patterson</t>
  </si>
  <si>
    <t>Bowen</t>
  </si>
  <si>
    <t>Hughes</t>
  </si>
  <si>
    <t>Bowers</t>
  </si>
  <si>
    <t>Flores</t>
  </si>
  <si>
    <t>Bowman</t>
  </si>
  <si>
    <t>Washington</t>
  </si>
  <si>
    <t>Boyd</t>
  </si>
  <si>
    <t>Butler</t>
  </si>
  <si>
    <t>Boyer</t>
  </si>
  <si>
    <t>Simmons</t>
  </si>
  <si>
    <t>Boyle</t>
  </si>
  <si>
    <t>Foster</t>
  </si>
  <si>
    <t>Bradford</t>
  </si>
  <si>
    <t>Gonzales</t>
  </si>
  <si>
    <t>Bradley</t>
  </si>
  <si>
    <t>Bryant</t>
  </si>
  <si>
    <t>Bradshaw</t>
  </si>
  <si>
    <t>Brady</t>
  </si>
  <si>
    <t>Russell</t>
  </si>
  <si>
    <t>Branch</t>
  </si>
  <si>
    <t>Griffin</t>
  </si>
  <si>
    <t>Bray</t>
  </si>
  <si>
    <t>Diaz</t>
  </si>
  <si>
    <t>Brennan</t>
  </si>
  <si>
    <t>Hayes</t>
  </si>
  <si>
    <t>Brewer</t>
  </si>
  <si>
    <t>Myers</t>
  </si>
  <si>
    <t>Bridges</t>
  </si>
  <si>
    <t>Ford</t>
  </si>
  <si>
    <t>Briggs</t>
  </si>
  <si>
    <t>Hamilton</t>
  </si>
  <si>
    <t>Bright</t>
  </si>
  <si>
    <t>Graham</t>
  </si>
  <si>
    <t>Britt</t>
  </si>
  <si>
    <t>Sullivan</t>
  </si>
  <si>
    <t>Brock</t>
  </si>
  <si>
    <t>Wallace</t>
  </si>
  <si>
    <t>Woods</t>
  </si>
  <si>
    <t>Cole</t>
  </si>
  <si>
    <t>Browning</t>
  </si>
  <si>
    <t>Bruce</t>
  </si>
  <si>
    <t>Jordan</t>
  </si>
  <si>
    <t>Bryan</t>
  </si>
  <si>
    <t>Owens</t>
  </si>
  <si>
    <t>Reynolds</t>
  </si>
  <si>
    <t>Buchanan</t>
  </si>
  <si>
    <t>Fisher</t>
  </si>
  <si>
    <t>Buck</t>
  </si>
  <si>
    <t>Ellis</t>
  </si>
  <si>
    <t>Buckley</t>
  </si>
  <si>
    <t>Harrison</t>
  </si>
  <si>
    <t>Buckner</t>
  </si>
  <si>
    <t>Gibson</t>
  </si>
  <si>
    <t>Bullock</t>
  </si>
  <si>
    <t>Burch</t>
  </si>
  <si>
    <t>Cruz</t>
  </si>
  <si>
    <t>Burgess</t>
  </si>
  <si>
    <t>Marshall</t>
  </si>
  <si>
    <t>Burke</t>
  </si>
  <si>
    <t>Ortiz</t>
  </si>
  <si>
    <t>Burks</t>
  </si>
  <si>
    <t>Gomez</t>
  </si>
  <si>
    <t>Burnett</t>
  </si>
  <si>
    <t>Murray</t>
  </si>
  <si>
    <t>Burns</t>
  </si>
  <si>
    <t>Freeman</t>
  </si>
  <si>
    <t>Burris</t>
  </si>
  <si>
    <t>Wells</t>
  </si>
  <si>
    <t>Burt</t>
  </si>
  <si>
    <t>Webb</t>
  </si>
  <si>
    <t>Burton</t>
  </si>
  <si>
    <t>Simpson</t>
  </si>
  <si>
    <t>Bush</t>
  </si>
  <si>
    <t>Stevens</t>
  </si>
  <si>
    <t>Tucker</t>
  </si>
  <si>
    <t>Byers</t>
  </si>
  <si>
    <t>Porter</t>
  </si>
  <si>
    <t>Byrd</t>
  </si>
  <si>
    <t>Hunter</t>
  </si>
  <si>
    <t>Cabrera</t>
  </si>
  <si>
    <t>Hicks</t>
  </si>
  <si>
    <t>Cain</t>
  </si>
  <si>
    <t>Crawford</t>
  </si>
  <si>
    <t>Calderon</t>
  </si>
  <si>
    <t>Henry</t>
  </si>
  <si>
    <t>Caldwell</t>
  </si>
  <si>
    <t>Calhoun</t>
  </si>
  <si>
    <t>Mason</t>
  </si>
  <si>
    <t>Callahan</t>
  </si>
  <si>
    <t>Morales</t>
  </si>
  <si>
    <t>Camacho</t>
  </si>
  <si>
    <t>Kennedy</t>
  </si>
  <si>
    <t>Cameron</t>
  </si>
  <si>
    <t>Warren</t>
  </si>
  <si>
    <t>Dixon</t>
  </si>
  <si>
    <t>Campos</t>
  </si>
  <si>
    <t>Ramos</t>
  </si>
  <si>
    <t>Cannon</t>
  </si>
  <si>
    <t>Reyes</t>
  </si>
  <si>
    <t>Cantrell</t>
  </si>
  <si>
    <t>Cantu</t>
  </si>
  <si>
    <t>Gordon</t>
  </si>
  <si>
    <t>Cardenas</t>
  </si>
  <si>
    <t>Shaw</t>
  </si>
  <si>
    <t>Carey</t>
  </si>
  <si>
    <t>Holmes</t>
  </si>
  <si>
    <t>Carlson</t>
  </si>
  <si>
    <t>Rice</t>
  </si>
  <si>
    <t>Carney</t>
  </si>
  <si>
    <t>Robertson</t>
  </si>
  <si>
    <t>Carpenter</t>
  </si>
  <si>
    <t>Hunt</t>
  </si>
  <si>
    <t>Carr</t>
  </si>
  <si>
    <t>Carrillo</t>
  </si>
  <si>
    <t>Daniels</t>
  </si>
  <si>
    <t>Carroll</t>
  </si>
  <si>
    <t>Palmer</t>
  </si>
  <si>
    <t>Carson</t>
  </si>
  <si>
    <t>Mills</t>
  </si>
  <si>
    <t>Nichols</t>
  </si>
  <si>
    <t>Carver</t>
  </si>
  <si>
    <t>Grant</t>
  </si>
  <si>
    <t>Case</t>
  </si>
  <si>
    <t>Knight</t>
  </si>
  <si>
    <t>Casey</t>
  </si>
  <si>
    <t>Ferguson</t>
  </si>
  <si>
    <t>Cash</t>
  </si>
  <si>
    <t>Rose</t>
  </si>
  <si>
    <t>Castaneda</t>
  </si>
  <si>
    <t>Stone</t>
  </si>
  <si>
    <t>Castillo</t>
  </si>
  <si>
    <t>Hawkins</t>
  </si>
  <si>
    <t>Castro</t>
  </si>
  <si>
    <t>Dunn</t>
  </si>
  <si>
    <t>Cervantes</t>
  </si>
  <si>
    <t>Perkins</t>
  </si>
  <si>
    <t>Chambers</t>
  </si>
  <si>
    <t>Hudson</t>
  </si>
  <si>
    <t>Chan</t>
  </si>
  <si>
    <t>Spencer</t>
  </si>
  <si>
    <t>Chandler</t>
  </si>
  <si>
    <t>Gardner</t>
  </si>
  <si>
    <t>Chaney</t>
  </si>
  <si>
    <t>Stephens</t>
  </si>
  <si>
    <t>Chang</t>
  </si>
  <si>
    <t>Payne</t>
  </si>
  <si>
    <t>Chapman</t>
  </si>
  <si>
    <t>Pierce</t>
  </si>
  <si>
    <t>Charles</t>
  </si>
  <si>
    <t>Chase</t>
  </si>
  <si>
    <t>Matthews</t>
  </si>
  <si>
    <t>Chavez</t>
  </si>
  <si>
    <t>Chen</t>
  </si>
  <si>
    <t>Wagner</t>
  </si>
  <si>
    <t>Cherry</t>
  </si>
  <si>
    <t>Willis</t>
  </si>
  <si>
    <t>Christensen</t>
  </si>
  <si>
    <t>Ray</t>
  </si>
  <si>
    <t>Christian</t>
  </si>
  <si>
    <t>Watkins</t>
  </si>
  <si>
    <t>Church</t>
  </si>
  <si>
    <t>Olson</t>
  </si>
  <si>
    <t>Clarke</t>
  </si>
  <si>
    <t>Duncan</t>
  </si>
  <si>
    <t>Clay</t>
  </si>
  <si>
    <t>Snyder</t>
  </si>
  <si>
    <t>Clayton</t>
  </si>
  <si>
    <t>Hart</t>
  </si>
  <si>
    <t>Clements</t>
  </si>
  <si>
    <t>Cunningham</t>
  </si>
  <si>
    <t>Clemons</t>
  </si>
  <si>
    <t>Cleveland</t>
  </si>
  <si>
    <t>Lane</t>
  </si>
  <si>
    <t>Cline</t>
  </si>
  <si>
    <t>Cobb</t>
  </si>
  <si>
    <t>Ruiz</t>
  </si>
  <si>
    <t>Cochran</t>
  </si>
  <si>
    <t>Harper</t>
  </si>
  <si>
    <t>Coffey</t>
  </si>
  <si>
    <t>Fox</t>
  </si>
  <si>
    <t>Cohen</t>
  </si>
  <si>
    <t>Riley</t>
  </si>
  <si>
    <t>Collier</t>
  </si>
  <si>
    <t>Weaver</t>
  </si>
  <si>
    <t>Greene</t>
  </si>
  <si>
    <t>Colon</t>
  </si>
  <si>
    <t>Lawrence</t>
  </si>
  <si>
    <t>Combs</t>
  </si>
  <si>
    <t>Elliott</t>
  </si>
  <si>
    <t>Compton</t>
  </si>
  <si>
    <t>Conley</t>
  </si>
  <si>
    <t>Sims</t>
  </si>
  <si>
    <t>Conner</t>
  </si>
  <si>
    <t>Conrad</t>
  </si>
  <si>
    <t>Peters</t>
  </si>
  <si>
    <t>Contreras</t>
  </si>
  <si>
    <t>Kelley</t>
  </si>
  <si>
    <t>Conway</t>
  </si>
  <si>
    <t>Franklin</t>
  </si>
  <si>
    <t>Lawson</t>
  </si>
  <si>
    <t>Cooke</t>
  </si>
  <si>
    <t>Fields</t>
  </si>
  <si>
    <t>Cooley</t>
  </si>
  <si>
    <t>Gutierrez</t>
  </si>
  <si>
    <t>Ryan</t>
  </si>
  <si>
    <t>Copeland</t>
  </si>
  <si>
    <t>Schmidt</t>
  </si>
  <si>
    <t>Cortez</t>
  </si>
  <si>
    <t>Cote</t>
  </si>
  <si>
    <t>Vasquez</t>
  </si>
  <si>
    <t>Cotton</t>
  </si>
  <si>
    <t>Wheeler</t>
  </si>
  <si>
    <t>Craft</t>
  </si>
  <si>
    <t>Craig</t>
  </si>
  <si>
    <t>Oliver</t>
  </si>
  <si>
    <t>Crane</t>
  </si>
  <si>
    <t>Montgomery</t>
  </si>
  <si>
    <t>Richards</t>
  </si>
  <si>
    <t>Crosby</t>
  </si>
  <si>
    <t>Williamson</t>
  </si>
  <si>
    <t>Cross</t>
  </si>
  <si>
    <t>Johnston</t>
  </si>
  <si>
    <t>Cummings</t>
  </si>
  <si>
    <t>Meyer</t>
  </si>
  <si>
    <t>Curry</t>
  </si>
  <si>
    <t>Curtis</t>
  </si>
  <si>
    <t>Howell</t>
  </si>
  <si>
    <t>Dale</t>
  </si>
  <si>
    <t>Dalton</t>
  </si>
  <si>
    <t>Morrison</t>
  </si>
  <si>
    <t>Daniel</t>
  </si>
  <si>
    <t>Hansen</t>
  </si>
  <si>
    <t>Fernandez</t>
  </si>
  <si>
    <t>Daugherty</t>
  </si>
  <si>
    <t>Garza</t>
  </si>
  <si>
    <t>Davenport</t>
  </si>
  <si>
    <t>Harvey</t>
  </si>
  <si>
    <t>David</t>
  </si>
  <si>
    <t>Little</t>
  </si>
  <si>
    <t>Davidson</t>
  </si>
  <si>
    <t>Stanley</t>
  </si>
  <si>
    <t>Dawson</t>
  </si>
  <si>
    <t>Nguyen</t>
  </si>
  <si>
    <t>Day</t>
  </si>
  <si>
    <t>George</t>
  </si>
  <si>
    <t>Dean</t>
  </si>
  <si>
    <t>Jacobs</t>
  </si>
  <si>
    <t>Decker</t>
  </si>
  <si>
    <t>Reid</t>
  </si>
  <si>
    <t>Dejesus</t>
  </si>
  <si>
    <t>Kim</t>
  </si>
  <si>
    <t>Delacruz</t>
  </si>
  <si>
    <t>Fuller</t>
  </si>
  <si>
    <t>Delaney</t>
  </si>
  <si>
    <t>Lynch</t>
  </si>
  <si>
    <t>Deleon</t>
  </si>
  <si>
    <t>Delgado</t>
  </si>
  <si>
    <t>Gilbert</t>
  </si>
  <si>
    <t>Dennis</t>
  </si>
  <si>
    <t>Garrett</t>
  </si>
  <si>
    <t>Romero</t>
  </si>
  <si>
    <t>Dickerson</t>
  </si>
  <si>
    <t>Welch</t>
  </si>
  <si>
    <t>Dickson</t>
  </si>
  <si>
    <t>Larson</t>
  </si>
  <si>
    <t>Dillard</t>
  </si>
  <si>
    <t>Unit Price</t>
  </si>
  <si>
    <t>Quantity</t>
  </si>
  <si>
    <t>Total Charge</t>
  </si>
  <si>
    <t>Frazier</t>
  </si>
  <si>
    <t>Dillon</t>
  </si>
  <si>
    <t>Hanson</t>
  </si>
  <si>
    <t>Dodson</t>
  </si>
  <si>
    <t>Dominguez</t>
  </si>
  <si>
    <t>Mendoza</t>
  </si>
  <si>
    <t>Donaldson</t>
  </si>
  <si>
    <t>Moreno</t>
  </si>
  <si>
    <t>Donovan</t>
  </si>
  <si>
    <t>Dorsey</t>
  </si>
  <si>
    <t>Medina</t>
  </si>
  <si>
    <t>Dotson</t>
  </si>
  <si>
    <t>Fowler</t>
  </si>
  <si>
    <t>Douglas</t>
  </si>
  <si>
    <t>Downs</t>
  </si>
  <si>
    <t>Hoffman</t>
  </si>
  <si>
    <t>Doyle</t>
  </si>
  <si>
    <t>Drake</t>
  </si>
  <si>
    <t>Silva</t>
  </si>
  <si>
    <t>Dudley</t>
  </si>
  <si>
    <t>Pearson</t>
  </si>
  <si>
    <t>Duffy</t>
  </si>
  <si>
    <t>Holland</t>
  </si>
  <si>
    <t>Duke</t>
  </si>
  <si>
    <t>Fleming</t>
  </si>
  <si>
    <t>Dunlap</t>
  </si>
  <si>
    <t>Jensen</t>
  </si>
  <si>
    <t>Vargas</t>
  </si>
  <si>
    <t>Duran</t>
  </si>
  <si>
    <t>Durham</t>
  </si>
  <si>
    <t>Dyer</t>
  </si>
  <si>
    <t>Hopkins</t>
  </si>
  <si>
    <t>Eaton</t>
  </si>
  <si>
    <t>Terry</t>
  </si>
  <si>
    <t>Herrera</t>
  </si>
  <si>
    <t>Wade</t>
  </si>
  <si>
    <t>Ellison</t>
  </si>
  <si>
    <t>Soto</t>
  </si>
  <si>
    <t>Emerson</t>
  </si>
  <si>
    <t>Walters</t>
  </si>
  <si>
    <t>England</t>
  </si>
  <si>
    <t>English</t>
  </si>
  <si>
    <t>Neal</t>
  </si>
  <si>
    <t>Erickson</t>
  </si>
  <si>
    <t>Espinoza</t>
  </si>
  <si>
    <t>Lowe</t>
  </si>
  <si>
    <t>Estes</t>
  </si>
  <si>
    <t>Jennings</t>
  </si>
  <si>
    <t>Estrada</t>
  </si>
  <si>
    <t>Graves</t>
  </si>
  <si>
    <t>Everett</t>
  </si>
  <si>
    <t>Jimenez</t>
  </si>
  <si>
    <t>Ewing</t>
  </si>
  <si>
    <t>Horton</t>
  </si>
  <si>
    <t>Farley</t>
  </si>
  <si>
    <t>Shelton</t>
  </si>
  <si>
    <t>Farmer</t>
  </si>
  <si>
    <t>Farrell</t>
  </si>
  <si>
    <t>Obrien</t>
  </si>
  <si>
    <t>Faulkner</t>
  </si>
  <si>
    <t>Sutton</t>
  </si>
  <si>
    <t>Gregory</t>
  </si>
  <si>
    <t>Ferrell</t>
  </si>
  <si>
    <t>Lucas</t>
  </si>
  <si>
    <t>Figueroa</t>
  </si>
  <si>
    <t>Miles</t>
  </si>
  <si>
    <t>Finch</t>
  </si>
  <si>
    <t>Finley</t>
  </si>
  <si>
    <t>Rodriquez</t>
  </si>
  <si>
    <t>Fischer</t>
  </si>
  <si>
    <t>Holt</t>
  </si>
  <si>
    <t>Fitzgerald</t>
  </si>
  <si>
    <t>Lambert</t>
  </si>
  <si>
    <t>Fitzpatrick</t>
  </si>
  <si>
    <t>Fletcher</t>
  </si>
  <si>
    <t>Watts</t>
  </si>
  <si>
    <t>Hale</t>
  </si>
  <si>
    <t>Flowers</t>
  </si>
  <si>
    <t>Rhodes</t>
  </si>
  <si>
    <t>Floyd</t>
  </si>
  <si>
    <t>Pena</t>
  </si>
  <si>
    <t>Flynn</t>
  </si>
  <si>
    <t>Foley</t>
  </si>
  <si>
    <t>Newman</t>
  </si>
  <si>
    <t>Forbes</t>
  </si>
  <si>
    <t>Haynes</t>
  </si>
  <si>
    <t>Foreman</t>
  </si>
  <si>
    <t>Mendez</t>
  </si>
  <si>
    <t>Vaughn</t>
  </si>
  <si>
    <t>Parks</t>
  </si>
  <si>
    <t>Francis</t>
  </si>
  <si>
    <t>Franco</t>
  </si>
  <si>
    <t>Santiago</t>
  </si>
  <si>
    <t>Frank</t>
  </si>
  <si>
    <t>Norris</t>
  </si>
  <si>
    <t>Hardy</t>
  </si>
  <si>
    <t>Franks</t>
  </si>
  <si>
    <t>Love</t>
  </si>
  <si>
    <t>Steele</t>
  </si>
  <si>
    <t>Frederick</t>
  </si>
  <si>
    <t>Powers</t>
  </si>
  <si>
    <t>French</t>
  </si>
  <si>
    <t>Schultz</t>
  </si>
  <si>
    <t>Frost</t>
  </si>
  <si>
    <t>Fry</t>
  </si>
  <si>
    <t>Guzman</t>
  </si>
  <si>
    <t>Frye</t>
  </si>
  <si>
    <t>Page</t>
  </si>
  <si>
    <t>Fuentes</t>
  </si>
  <si>
    <t>Munoz</t>
  </si>
  <si>
    <t>Fulton</t>
  </si>
  <si>
    <t>Keller</t>
  </si>
  <si>
    <t>Gaines</t>
  </si>
  <si>
    <t>Gallagher</t>
  </si>
  <si>
    <t>Weber</t>
  </si>
  <si>
    <t>Gallegos</t>
  </si>
  <si>
    <t>Leonard</t>
  </si>
  <si>
    <t>Galloway</t>
  </si>
  <si>
    <t>Walsh</t>
  </si>
  <si>
    <t>Gamble</t>
  </si>
  <si>
    <t>Lyons</t>
  </si>
  <si>
    <t>Ramsey</t>
  </si>
  <si>
    <t>Wolfe</t>
  </si>
  <si>
    <t>Garner</t>
  </si>
  <si>
    <t>Schneider</t>
  </si>
  <si>
    <t>Mullins</t>
  </si>
  <si>
    <t>Garrison</t>
  </si>
  <si>
    <t>Mixed/combination loads</t>
  </si>
  <si>
    <t>CATALANO, ROBERT</t>
  </si>
  <si>
    <t>BAKER, MARK</t>
  </si>
  <si>
    <t>FIER, MARILYN</t>
  </si>
  <si>
    <t>HENDRICKS, ERIC</t>
  </si>
  <si>
    <t>FITZGERALD, JACKIE</t>
  </si>
  <si>
    <t>TIDWELL, LIESL</t>
  </si>
  <si>
    <t>EATON, JEFFREY</t>
  </si>
  <si>
    <t>CHAMBERS, KAREN</t>
  </si>
  <si>
    <t>PEREZ, BARNEY</t>
  </si>
  <si>
    <t>WATANUKI, CATHY</t>
  </si>
  <si>
    <t>PRIEM, GEORGE</t>
  </si>
  <si>
    <t>WAGNER, MAX</t>
  </si>
  <si>
    <t>KONOPKA, ROBERT</t>
  </si>
  <si>
    <t>HARVEY, HARLON</t>
  </si>
  <si>
    <t>Albuquerque</t>
  </si>
  <si>
    <t>Phoenix</t>
  </si>
  <si>
    <t>LasVegas</t>
  </si>
  <si>
    <t>Seattle</t>
  </si>
  <si>
    <t>Boston</t>
  </si>
  <si>
    <t>New York</t>
  </si>
  <si>
    <t>Atlanta</t>
  </si>
  <si>
    <t>Chicago</t>
  </si>
  <si>
    <t>Denver</t>
  </si>
  <si>
    <t>Los Angeles</t>
  </si>
  <si>
    <t>ID Number</t>
  </si>
  <si>
    <t>Spc</t>
  </si>
  <si>
    <t>Ht</t>
  </si>
  <si>
    <t>Gross Wt</t>
  </si>
  <si>
    <t>Spec</t>
  </si>
  <si>
    <t>Tare</t>
  </si>
  <si>
    <t>Wt Unit</t>
  </si>
  <si>
    <t>Generated</t>
  </si>
  <si>
    <t>Req. No.</t>
  </si>
  <si>
    <t>Gram Equivalent</t>
  </si>
  <si>
    <t>Gamma Date</t>
  </si>
  <si>
    <t>Gamma10</t>
  </si>
  <si>
    <t>Gamma 30</t>
  </si>
  <si>
    <t>Gamma 5</t>
  </si>
  <si>
    <t>GammaSource</t>
  </si>
  <si>
    <t>General Comments</t>
  </si>
  <si>
    <t>Generator</t>
  </si>
  <si>
    <t>Org</t>
  </si>
  <si>
    <t>Hazard</t>
  </si>
  <si>
    <t>Heat Load (watts)</t>
  </si>
  <si>
    <t>BTU</t>
  </si>
  <si>
    <t>Isotope Source</t>
  </si>
  <si>
    <t>Neutron Date</t>
  </si>
  <si>
    <t>Distance</t>
  </si>
  <si>
    <t>\Dose</t>
  </si>
  <si>
    <t>Dose Source</t>
  </si>
  <si>
    <t>Containers</t>
  </si>
  <si>
    <t>Issues</t>
  </si>
  <si>
    <t>Container ID</t>
  </si>
  <si>
    <t>Pad Number</t>
  </si>
  <si>
    <t>235F01043</t>
  </si>
  <si>
    <t>lbs</t>
  </si>
  <si>
    <t>10/9/2001</t>
  </si>
  <si>
    <t>1/24/2002</t>
  </si>
  <si>
    <t>OSR 29-90</t>
  </si>
  <si>
    <t>235 F</t>
  </si>
  <si>
    <t>NMMD</t>
  </si>
  <si>
    <t/>
  </si>
  <si>
    <t>235F01044</t>
  </si>
  <si>
    <t>235F01045</t>
  </si>
  <si>
    <t>235F01046</t>
  </si>
  <si>
    <t>235F01047</t>
  </si>
  <si>
    <t>235F01048</t>
  </si>
  <si>
    <t>235F01049</t>
  </si>
  <si>
    <t>235F01050</t>
  </si>
  <si>
    <t>235F01051</t>
  </si>
  <si>
    <t>235F01053</t>
  </si>
  <si>
    <t>Kg</t>
  </si>
  <si>
    <t>10/10/2001</t>
  </si>
  <si>
    <t>235F01054</t>
  </si>
  <si>
    <t>235F01055</t>
  </si>
  <si>
    <t>235F01056</t>
  </si>
  <si>
    <t>235F01057</t>
  </si>
  <si>
    <t>235F01058</t>
  </si>
  <si>
    <t>235F01059</t>
  </si>
  <si>
    <t>235F01060</t>
  </si>
  <si>
    <t>235F01061</t>
  </si>
  <si>
    <t>235F01062</t>
  </si>
  <si>
    <t>235F01063</t>
  </si>
  <si>
    <t>235F01064</t>
  </si>
  <si>
    <t>235F01070</t>
  </si>
  <si>
    <t>11/6/2001</t>
  </si>
  <si>
    <t>235F01071</t>
  </si>
  <si>
    <t>235F01073</t>
  </si>
  <si>
    <t>11/8/2001</t>
  </si>
  <si>
    <t>235F01075</t>
  </si>
  <si>
    <t>235F01076</t>
  </si>
  <si>
    <t>235F01078</t>
  </si>
  <si>
    <t>6/5/2002</t>
  </si>
  <si>
    <t>235F01079</t>
  </si>
  <si>
    <t>235F02001</t>
  </si>
  <si>
    <t>3/12/2003</t>
  </si>
  <si>
    <t>235F02002</t>
  </si>
  <si>
    <t>235F02003</t>
  </si>
  <si>
    <t>235F02004</t>
  </si>
  <si>
    <t>235F02005</t>
  </si>
  <si>
    <t>235F02006</t>
  </si>
  <si>
    <t>3/13/2003</t>
  </si>
  <si>
    <t>235F02007</t>
  </si>
  <si>
    <t>235F02008</t>
  </si>
  <si>
    <t>3/17/2003</t>
  </si>
  <si>
    <t>235F02009</t>
  </si>
  <si>
    <t>4/15/2003</t>
  </si>
  <si>
    <t>235F02010</t>
  </si>
  <si>
    <t>235F02011</t>
  </si>
  <si>
    <t>235F02012</t>
  </si>
  <si>
    <t>235F02013</t>
  </si>
  <si>
    <t>772F000002</t>
  </si>
  <si>
    <t>8/8/2000</t>
  </si>
  <si>
    <t>7/18/2000</t>
  </si>
  <si>
    <t>772 F</t>
  </si>
  <si>
    <t>CLAB</t>
  </si>
  <si>
    <t>772F-00-0002</t>
  </si>
  <si>
    <t>772F000007</t>
  </si>
  <si>
    <t>7/13/2000</t>
  </si>
  <si>
    <t>772F-00-0007</t>
  </si>
  <si>
    <t>772F000008</t>
  </si>
  <si>
    <t>772F-00-0008</t>
  </si>
  <si>
    <t>772F000009</t>
  </si>
  <si>
    <t>6/18/1998</t>
  </si>
  <si>
    <t>8/25/2000</t>
  </si>
  <si>
    <t>772F-00-0009</t>
  </si>
  <si>
    <t>772F000010</t>
  </si>
  <si>
    <t>772F-00-0010</t>
  </si>
  <si>
    <t>772F000011</t>
  </si>
  <si>
    <t>772F-00-0011</t>
  </si>
  <si>
    <t>772F000012</t>
  </si>
  <si>
    <t>772F-00-0012</t>
  </si>
  <si>
    <t>772F000013</t>
  </si>
  <si>
    <t>772F-00-0013</t>
  </si>
  <si>
    <t>772F000014</t>
  </si>
  <si>
    <t>772F-00-0014</t>
  </si>
  <si>
    <t>772F000015</t>
  </si>
  <si>
    <t>772F-00-0015</t>
  </si>
  <si>
    <t>772F000016</t>
  </si>
  <si>
    <t>772F-00-0016</t>
  </si>
  <si>
    <t>772F000017</t>
  </si>
  <si>
    <t>772F-00-0017</t>
  </si>
  <si>
    <t>772F000018</t>
  </si>
  <si>
    <t>772F-00-0018</t>
  </si>
  <si>
    <t>772F000019</t>
  </si>
  <si>
    <t>8/16/1998</t>
  </si>
  <si>
    <t>772F-00-0019</t>
  </si>
  <si>
    <t>772F000020</t>
  </si>
  <si>
    <t>772F-00-0020</t>
  </si>
  <si>
    <t>772F000021</t>
  </si>
  <si>
    <t>772F-00-0021</t>
  </si>
  <si>
    <t>772F000022</t>
  </si>
  <si>
    <t>772F-00-0022</t>
  </si>
  <si>
    <t>772F000023</t>
  </si>
  <si>
    <t>772F-00-0023</t>
  </si>
  <si>
    <t>772F000024</t>
  </si>
  <si>
    <t>772F-00-0024</t>
  </si>
  <si>
    <t>772F000025</t>
  </si>
  <si>
    <t>772F-00-0025</t>
  </si>
  <si>
    <t>772F000026</t>
  </si>
  <si>
    <t>772F-00-0026</t>
  </si>
  <si>
    <t>772F000027</t>
  </si>
  <si>
    <t>772F-00-0027</t>
  </si>
  <si>
    <t>772F000028</t>
  </si>
  <si>
    <t>772F-00-0028</t>
  </si>
  <si>
    <t>772F000029</t>
  </si>
  <si>
    <t>772F-00-0029</t>
  </si>
  <si>
    <t>772F000030</t>
  </si>
  <si>
    <t>8/3/2000</t>
  </si>
  <si>
    <t>8/9/2000</t>
  </si>
  <si>
    <t>772F-00-0030</t>
  </si>
  <si>
    <t>772F000041</t>
  </si>
  <si>
    <t>772F-00-0041</t>
  </si>
  <si>
    <t>772F000042</t>
  </si>
  <si>
    <t>772F-00-0042</t>
  </si>
  <si>
    <t>772F000048</t>
  </si>
  <si>
    <t>8/30/2000</t>
  </si>
  <si>
    <t>772F-00-0048</t>
  </si>
  <si>
    <t>772F000053</t>
  </si>
  <si>
    <t>9/25/2000</t>
  </si>
  <si>
    <t>772F-00-0053</t>
  </si>
  <si>
    <t>RICCARDO MUTI</t>
  </si>
  <si>
    <t>772F010005</t>
  </si>
  <si>
    <t>10/16/2000</t>
  </si>
  <si>
    <t>1/10/2001</t>
  </si>
  <si>
    <t>772-F-01-0005</t>
  </si>
  <si>
    <t>772F010007</t>
  </si>
  <si>
    <t>8/16/2000</t>
  </si>
  <si>
    <t>772F-01-0007</t>
  </si>
  <si>
    <t>772F010014</t>
  </si>
  <si>
    <t>5/31/2001</t>
  </si>
  <si>
    <t>FSSD</t>
  </si>
  <si>
    <t>772F-01-0014</t>
  </si>
  <si>
    <t>772F010015</t>
  </si>
  <si>
    <t>6/15/2000</t>
  </si>
  <si>
    <t>12/5/2000</t>
  </si>
  <si>
    <t>772F-01-0015</t>
  </si>
  <si>
    <t>772F010016</t>
  </si>
  <si>
    <t>8/23/2000</t>
  </si>
  <si>
    <t>6/4/2001</t>
  </si>
  <si>
    <t>772F-01-0016</t>
  </si>
  <si>
    <t>772F010017</t>
  </si>
  <si>
    <t>772F-01-0017</t>
  </si>
  <si>
    <t>772F010018</t>
  </si>
  <si>
    <t>2/22/2001</t>
  </si>
  <si>
    <t>3/8/2001</t>
  </si>
  <si>
    <t>772F-01-0018</t>
  </si>
  <si>
    <t>772F010021</t>
  </si>
  <si>
    <t>12/12/2000</t>
  </si>
  <si>
    <t>3/13/2001</t>
  </si>
  <si>
    <t>772F-01-0021</t>
  </si>
  <si>
    <t>772F010030</t>
  </si>
  <si>
    <t>8/31/2000</t>
  </si>
  <si>
    <t>772F-01-0030</t>
  </si>
  <si>
    <t>772F010047</t>
  </si>
  <si>
    <t>5/27/1999</t>
  </si>
  <si>
    <t>5/30/2001</t>
  </si>
  <si>
    <t>FSSD/CLAB</t>
  </si>
  <si>
    <t>772F-01-0047</t>
  </si>
  <si>
    <t>772F010048</t>
  </si>
  <si>
    <t>12/17/1998</t>
  </si>
  <si>
    <t>6/1/2001</t>
  </si>
  <si>
    <t>772F-01-0048</t>
  </si>
  <si>
    <t>772F010049</t>
  </si>
  <si>
    <t>7/16/2001</t>
  </si>
  <si>
    <t>772F-01-0049</t>
  </si>
  <si>
    <t>772F010050</t>
  </si>
  <si>
    <t>772F-01-0050</t>
  </si>
  <si>
    <t>772F010051</t>
  </si>
  <si>
    <t>772F-01-0051</t>
  </si>
  <si>
    <t>772F010052</t>
  </si>
  <si>
    <t>772F-01-0052</t>
  </si>
  <si>
    <t>772F010053</t>
  </si>
  <si>
    <t>772F-01-0053</t>
  </si>
  <si>
    <t>772F010054</t>
  </si>
  <si>
    <t>4/24/2001</t>
  </si>
  <si>
    <t>7/12/2001</t>
  </si>
  <si>
    <t>772F--01-0054</t>
  </si>
  <si>
    <t>772F010056</t>
  </si>
  <si>
    <t>7/13/2001</t>
  </si>
  <si>
    <t>772F-01-0056</t>
  </si>
  <si>
    <t>772F010059</t>
  </si>
  <si>
    <t>7/25/2001</t>
  </si>
  <si>
    <t>9/13/2001</t>
  </si>
  <si>
    <t>772F-01-0059</t>
  </si>
  <si>
    <t>772F010060</t>
  </si>
  <si>
    <t>7/4/2001</t>
  </si>
  <si>
    <t>772F-01-0060</t>
  </si>
  <si>
    <t>772F010063</t>
  </si>
  <si>
    <t>8/17/2001</t>
  </si>
  <si>
    <t>772F-01-0063</t>
  </si>
  <si>
    <t>772F010064</t>
  </si>
  <si>
    <t>8/28/2001</t>
  </si>
  <si>
    <t>772F-01-0064</t>
  </si>
  <si>
    <t>772F020004</t>
  </si>
  <si>
    <t>12/12/2001</t>
  </si>
  <si>
    <t>12/6/2001</t>
  </si>
  <si>
    <t>SHEILA O'BRIEN</t>
  </si>
  <si>
    <t xml:space="preserve"> O'BRIEN, SHEILA</t>
  </si>
  <si>
    <t xml:space="preserve">   MORRIS,     MARK</t>
  </si>
  <si>
    <t xml:space="preserve">  LONG, RYAN</t>
  </si>
  <si>
    <t>PHILIP GLASS</t>
  </si>
  <si>
    <t>GLASS, PHILIP</t>
  </si>
  <si>
    <t>City, State Zip</t>
  </si>
  <si>
    <t>dennistaylor@msn.com</t>
  </si>
  <si>
    <t>303/440-1380</t>
  </si>
  <si>
    <t>772F-02-0004</t>
  </si>
  <si>
    <t>772F020006</t>
  </si>
  <si>
    <t>10/3/2001</t>
  </si>
  <si>
    <t>11/30/2001</t>
  </si>
  <si>
    <t>772F-02-0006</t>
  </si>
  <si>
    <t>772F020010</t>
  </si>
  <si>
    <t>2/6/2002</t>
  </si>
  <si>
    <t>772 1F</t>
  </si>
  <si>
    <t>772F-02-0010</t>
  </si>
  <si>
    <t>772F020011</t>
  </si>
  <si>
    <t>1/23/2002</t>
  </si>
  <si>
    <t>www.msn.com</t>
  </si>
  <si>
    <t>772F-02-0011</t>
  </si>
  <si>
    <t>772F020012</t>
  </si>
  <si>
    <t>772F-02-0012</t>
  </si>
  <si>
    <t>772F020014</t>
  </si>
  <si>
    <t>12/4/2001</t>
  </si>
  <si>
    <t>2/22/2002</t>
  </si>
  <si>
    <t>772F-02-0014</t>
  </si>
  <si>
    <t>772F020015</t>
  </si>
  <si>
    <t>11/28/2001</t>
  </si>
  <si>
    <t>772F-02-0015</t>
  </si>
  <si>
    <t>772F020018</t>
  </si>
  <si>
    <t>772F-02-0018</t>
  </si>
  <si>
    <t>772F020019</t>
  </si>
  <si>
    <t>3/7/2002</t>
  </si>
  <si>
    <t>Open Transpose List</t>
  </si>
  <si>
    <t>772F-02-0019</t>
  </si>
  <si>
    <t>772F020021</t>
  </si>
  <si>
    <t>10/31/2001</t>
  </si>
  <si>
    <t>772F-02-0021</t>
  </si>
  <si>
    <t>772F020022</t>
  </si>
  <si>
    <t>5/21/2002</t>
  </si>
  <si>
    <t>772F-02-0022</t>
  </si>
  <si>
    <t>772F020023</t>
  </si>
  <si>
    <t>1/16/2002</t>
  </si>
  <si>
    <t>3/4/2002</t>
  </si>
  <si>
    <t>http://office.microsoft.com/assistance/asstvid.aspx?assetid=XT101493291033&amp;vwidth=1044&amp;vheight=788&amp;type=flash&amp;CTT=11&amp;Origin=HA101491511033</t>
  </si>
  <si>
    <t>Excel 2003-2007 converter</t>
  </si>
  <si>
    <t>772F-02-0023</t>
  </si>
  <si>
    <t>772F020030</t>
  </si>
  <si>
    <t>2/3/2002</t>
  </si>
  <si>
    <t>3/25/2002</t>
  </si>
  <si>
    <t>772F-02-0030</t>
  </si>
  <si>
    <t>772F020033</t>
  </si>
  <si>
    <t>2/14/2002</t>
  </si>
  <si>
    <t>4/4/2002</t>
  </si>
  <si>
    <t>772F-02-0033</t>
  </si>
  <si>
    <t>772F020034</t>
  </si>
  <si>
    <t>2/4/2002</t>
  </si>
  <si>
    <t>5/1/2002</t>
  </si>
  <si>
    <t>772F-02-0034</t>
  </si>
  <si>
    <t>772F020035</t>
  </si>
  <si>
    <t>4/2/2002</t>
  </si>
  <si>
    <t>4/24/2002</t>
  </si>
  <si>
    <t>772F-02-0035</t>
  </si>
  <si>
    <t>772F020037</t>
  </si>
  <si>
    <t>772F-02-0037</t>
  </si>
  <si>
    <t>772F020041</t>
  </si>
  <si>
    <t>4/16/2002</t>
  </si>
  <si>
    <t>5/8/2002</t>
  </si>
  <si>
    <t>772F-02-0041</t>
  </si>
  <si>
    <t>772F020045</t>
  </si>
  <si>
    <t>5/31/2002</t>
  </si>
  <si>
    <t>8/26/2002</t>
  </si>
  <si>
    <t>772F-02-0045</t>
  </si>
  <si>
    <t>772F020047</t>
  </si>
  <si>
    <t>3/24/2002</t>
  </si>
  <si>
    <t>6/12/2002</t>
  </si>
  <si>
    <t>772F-02-0047</t>
  </si>
  <si>
    <t>772F020050</t>
  </si>
  <si>
    <t>4/29/2002</t>
  </si>
  <si>
    <t>6/10/2002</t>
  </si>
  <si>
    <t>772F-02-0050</t>
  </si>
  <si>
    <t>772F020054</t>
  </si>
  <si>
    <t>1/9/2003</t>
  </si>
  <si>
    <t>Yes</t>
  </si>
  <si>
    <t>772F-02-0054</t>
  </si>
  <si>
    <t>772F020055</t>
  </si>
  <si>
    <t>6/17/2002</t>
  </si>
  <si>
    <t>772F-02-0055</t>
  </si>
  <si>
    <t>772F020060</t>
  </si>
  <si>
    <t>6/16/2002</t>
  </si>
  <si>
    <t>7/19/2002</t>
  </si>
  <si>
    <t>772F-02-0060</t>
  </si>
  <si>
    <t>772F020062</t>
  </si>
  <si>
    <t>7/22/2002</t>
  </si>
  <si>
    <t>772F-02-0062</t>
  </si>
  <si>
    <t>772F020064</t>
  </si>
  <si>
    <t>772F-02-0064</t>
  </si>
  <si>
    <t>772F020065</t>
  </si>
  <si>
    <t>7/26/2002</t>
  </si>
  <si>
    <t>10/23/2002</t>
  </si>
  <si>
    <t>772F-02-0065</t>
  </si>
  <si>
    <t>772F020067</t>
  </si>
  <si>
    <t>772F-02-0067</t>
  </si>
  <si>
    <t>772F020068</t>
  </si>
  <si>
    <t>6/27/2002</t>
  </si>
  <si>
    <t>772F-02-0068</t>
  </si>
  <si>
    <t>772F020069</t>
  </si>
  <si>
    <t>772F-02-0069</t>
  </si>
  <si>
    <t>772F030002</t>
  </si>
  <si>
    <t>772F-03-0002</t>
  </si>
  <si>
    <t>772F030005</t>
  </si>
  <si>
    <t>9/19/2002</t>
  </si>
  <si>
    <t>10/18/2002</t>
  </si>
  <si>
    <t>772F-03-0005</t>
  </si>
  <si>
    <t>772F030006</t>
  </si>
  <si>
    <t>9/26/2002</t>
  </si>
  <si>
    <t>10/28/2002</t>
  </si>
  <si>
    <t>772F-03-0006</t>
  </si>
  <si>
    <t>772F030007</t>
  </si>
  <si>
    <t>7/31/2002</t>
  </si>
  <si>
    <t>772F-03-0007</t>
  </si>
  <si>
    <t>772F030008</t>
  </si>
  <si>
    <t>9/12/2002</t>
  </si>
  <si>
    <t>10/30/2002</t>
  </si>
  <si>
    <t>772F-03-0008</t>
  </si>
  <si>
    <t>772F030009</t>
  </si>
  <si>
    <t>10/31/2002</t>
  </si>
  <si>
    <t>11/4/2002</t>
  </si>
  <si>
    <t>772F-03-0009</t>
  </si>
  <si>
    <t>772F030010</t>
  </si>
  <si>
    <t>772F-03-0010</t>
  </si>
  <si>
    <t>772F030011</t>
  </si>
  <si>
    <t>772F-03-0011</t>
  </si>
  <si>
    <t>772F030012</t>
  </si>
  <si>
    <t>772F-03-0012</t>
  </si>
  <si>
    <t>772F030014</t>
  </si>
  <si>
    <t>10/29/2002</t>
  </si>
  <si>
    <t>11/26/2002</t>
  </si>
  <si>
    <t>772F-03-0014</t>
  </si>
  <si>
    <t>772F030015</t>
  </si>
  <si>
    <t>772F-03-0015</t>
  </si>
  <si>
    <t>772F030018</t>
  </si>
  <si>
    <t>11/21/2002</t>
  </si>
  <si>
    <t>1/20/2003</t>
  </si>
  <si>
    <t>772F-03-0018</t>
  </si>
  <si>
    <t>772F030019</t>
  </si>
  <si>
    <t>11/27/2002</t>
  </si>
  <si>
    <t>772F-03-0019</t>
  </si>
  <si>
    <t>772F030021</t>
  </si>
  <si>
    <t>12/11/2002</t>
  </si>
  <si>
    <t>1/13/2003</t>
  </si>
  <si>
    <t>772F-03-0021</t>
  </si>
  <si>
    <t>772F030023</t>
  </si>
  <si>
    <t>1/2/2003</t>
  </si>
  <si>
    <t>1/17/2003</t>
  </si>
  <si>
    <t>772F-03-0023</t>
  </si>
  <si>
    <t>772F030024</t>
  </si>
  <si>
    <t>772F-03-0024</t>
  </si>
  <si>
    <t>772F030025</t>
  </si>
  <si>
    <t>1/21/2002</t>
  </si>
  <si>
    <t>1/21/2003</t>
  </si>
  <si>
    <t>CBU/FH Area Lab</t>
  </si>
  <si>
    <t>772F-03-0025</t>
  </si>
  <si>
    <t>772F030026</t>
  </si>
  <si>
    <t>772F-03-0026</t>
  </si>
  <si>
    <t>772F030028</t>
  </si>
  <si>
    <t>2/6/2003</t>
  </si>
  <si>
    <t>2/7/2003</t>
  </si>
  <si>
    <t>772F-03-0028</t>
  </si>
  <si>
    <t>772F030029</t>
  </si>
  <si>
    <t>2/13/2003</t>
  </si>
  <si>
    <t>2/21/2003</t>
  </si>
  <si>
    <t>FH Area Lab</t>
  </si>
  <si>
    <t>772F-03-0029</t>
  </si>
  <si>
    <t>772F030030</t>
  </si>
  <si>
    <t>772F-03-0030</t>
  </si>
  <si>
    <t>772F030031</t>
  </si>
  <si>
    <t>2/20/2003</t>
  </si>
  <si>
    <t>772F-03-0031</t>
  </si>
  <si>
    <t>772F030036</t>
  </si>
  <si>
    <t>11/20/2002</t>
  </si>
  <si>
    <t>772F-03-0036</t>
  </si>
  <si>
    <t>772F030038</t>
  </si>
  <si>
    <t>3/10/2003</t>
  </si>
  <si>
    <t>2/12/2003</t>
  </si>
  <si>
    <t>772F-03-0038</t>
  </si>
  <si>
    <t>772F030039</t>
  </si>
  <si>
    <t>3/6/2003</t>
  </si>
  <si>
    <t>772F-03-0039</t>
  </si>
  <si>
    <t>772F030040</t>
  </si>
  <si>
    <t>772F-03-0040</t>
  </si>
  <si>
    <t>772F030041</t>
  </si>
  <si>
    <t>3/18/2003</t>
  </si>
  <si>
    <t>772F-03-0041</t>
  </si>
  <si>
    <t>772F030042</t>
  </si>
  <si>
    <t>772F-03-0042</t>
  </si>
  <si>
    <t>772F030043</t>
  </si>
  <si>
    <t>772F-03-0043</t>
  </si>
  <si>
    <t>772F030044</t>
  </si>
  <si>
    <t>772F-03-0044</t>
  </si>
  <si>
    <t>772F030046</t>
  </si>
  <si>
    <t>772F-03-0046</t>
  </si>
  <si>
    <t>772F030050</t>
  </si>
  <si>
    <t>3/11/2003</t>
  </si>
  <si>
    <t>3/19/2003</t>
  </si>
  <si>
    <t>772F-03-0050</t>
  </si>
  <si>
    <t>772F030051</t>
  </si>
  <si>
    <t>3/27/2003</t>
  </si>
  <si>
    <t>4/1/2003</t>
  </si>
  <si>
    <t>772F-03-0051</t>
  </si>
  <si>
    <t>772F030053</t>
  </si>
  <si>
    <t>772F-03-0053</t>
  </si>
  <si>
    <t>772F030059</t>
  </si>
  <si>
    <t>5/8/2003</t>
  </si>
  <si>
    <t>6/2/2003</t>
  </si>
  <si>
    <t>772F-03-0059</t>
  </si>
  <si>
    <t>772F030062</t>
  </si>
  <si>
    <t>3/26/2003</t>
  </si>
  <si>
    <t>6/4/2003</t>
  </si>
  <si>
    <t>772F-03-0062</t>
  </si>
  <si>
    <t>772F030063</t>
  </si>
  <si>
    <t>3/5/2003</t>
  </si>
  <si>
    <t>772F-03-0063</t>
  </si>
  <si>
    <t>772F030064</t>
  </si>
  <si>
    <t>772F-03-0064</t>
  </si>
  <si>
    <t>772F030066</t>
  </si>
  <si>
    <t>5/28/2003</t>
  </si>
  <si>
    <t>7/8/2003</t>
  </si>
  <si>
    <t>772F-03-0066</t>
  </si>
  <si>
    <t>772F030070</t>
  </si>
  <si>
    <t>7/31/2003</t>
  </si>
  <si>
    <t>8/25/2003</t>
  </si>
  <si>
    <t>772F-03-0070</t>
  </si>
  <si>
    <t>772F030071</t>
  </si>
  <si>
    <t>8/20/2003</t>
  </si>
  <si>
    <t>10/16/2003</t>
  </si>
  <si>
    <t>772F-03-0071</t>
  </si>
  <si>
    <t>772F030078</t>
  </si>
  <si>
    <t>9/22/2003</t>
  </si>
  <si>
    <t>772F-03-0078</t>
  </si>
  <si>
    <t>772F040005</t>
  </si>
  <si>
    <t>kg</t>
  </si>
  <si>
    <t>11/7/2003</t>
  </si>
  <si>
    <t>2/12/2004</t>
  </si>
  <si>
    <t>772F040006</t>
  </si>
  <si>
    <t>12/4/2003</t>
  </si>
  <si>
    <t>2/13/2004</t>
  </si>
  <si>
    <t>772F040011</t>
  </si>
  <si>
    <t>2/11/2004</t>
  </si>
  <si>
    <t>3/15/2004</t>
  </si>
  <si>
    <t>772F040012</t>
  </si>
  <si>
    <t>2/25/2004</t>
  </si>
  <si>
    <t>8/10/2004</t>
  </si>
  <si>
    <t>772F040013</t>
  </si>
  <si>
    <t>772F040014</t>
  </si>
  <si>
    <t>772F040017</t>
  </si>
  <si>
    <t>3/25/2004</t>
  </si>
  <si>
    <t>772F040018</t>
  </si>
  <si>
    <t>4/22/2004</t>
  </si>
  <si>
    <t>772F040019</t>
  </si>
  <si>
    <t>3/24/2004</t>
  </si>
  <si>
    <t>772F040020</t>
  </si>
  <si>
    <t>772F040021</t>
  </si>
  <si>
    <t>5/19/2004</t>
  </si>
  <si>
    <t>772F040022</t>
  </si>
  <si>
    <t>5/3/2004</t>
  </si>
  <si>
    <t>772F040023</t>
  </si>
  <si>
    <t>7/1/2004</t>
  </si>
  <si>
    <t>8/11/2004</t>
  </si>
  <si>
    <t>772F040024</t>
  </si>
  <si>
    <t>6/16/2004</t>
  </si>
  <si>
    <t>8/25/2004</t>
  </si>
  <si>
    <t>772F040025</t>
  </si>
  <si>
    <t>6/21/2004</t>
  </si>
  <si>
    <t>12/4/2004</t>
  </si>
  <si>
    <t>772F040026</t>
  </si>
  <si>
    <t>6/30/2004</t>
  </si>
  <si>
    <t>772F050001</t>
  </si>
  <si>
    <t>12/9/2004</t>
  </si>
  <si>
    <t>12/13/2004</t>
  </si>
  <si>
    <t>772F050002</t>
  </si>
  <si>
    <t>1/31/2005</t>
  </si>
  <si>
    <t>2/2/2005</t>
  </si>
  <si>
    <t>772F050003</t>
  </si>
  <si>
    <t>11/19/2004</t>
  </si>
  <si>
    <t>3/14/2005</t>
  </si>
  <si>
    <t>772F050004</t>
  </si>
  <si>
    <t>772F050005</t>
  </si>
  <si>
    <t>12/29/2004</t>
  </si>
  <si>
    <t>3/15/2005</t>
  </si>
  <si>
    <t>772F050006</t>
  </si>
  <si>
    <t>1/27/2005</t>
  </si>
  <si>
    <t>3/16/2005</t>
  </si>
  <si>
    <t>772F050007</t>
  </si>
  <si>
    <t>2/8/2005</t>
  </si>
  <si>
    <t>772F050008</t>
  </si>
  <si>
    <t>12/1/2004</t>
  </si>
  <si>
    <t>3/17/2005</t>
  </si>
  <si>
    <t>772F050009</t>
  </si>
  <si>
    <t>10/20/2004</t>
  </si>
  <si>
    <t>772F050010</t>
  </si>
  <si>
    <t>1/12/2005</t>
  </si>
  <si>
    <t>772F050011</t>
  </si>
  <si>
    <t>3/18/2005</t>
  </si>
  <si>
    <t>772F050012</t>
  </si>
  <si>
    <t>2/9/2005</t>
  </si>
  <si>
    <t>772F050013</t>
  </si>
  <si>
    <t>3/21/2005</t>
  </si>
  <si>
    <t>772F050014</t>
  </si>
  <si>
    <t>772F050015</t>
  </si>
  <si>
    <t>772F050016</t>
  </si>
  <si>
    <t>3/22/2005</t>
  </si>
  <si>
    <t>772F050017</t>
  </si>
  <si>
    <t>9/2/2004</t>
  </si>
  <si>
    <t>772F050018</t>
  </si>
  <si>
    <t>12/3/2004</t>
  </si>
  <si>
    <t>3/23/2005</t>
  </si>
  <si>
    <t>MARK BAKER</t>
  </si>
  <si>
    <t>MARILYN FIER</t>
  </si>
  <si>
    <t>MARK MORRIS</t>
  </si>
  <si>
    <t>RYAN LONG</t>
  </si>
  <si>
    <t>JACKIE FITZGERALD</t>
  </si>
  <si>
    <t>LIESL TIDWELL</t>
  </si>
  <si>
    <t>JEFFREY EATON</t>
  </si>
  <si>
    <t>KAREN CHAMBERS</t>
  </si>
  <si>
    <t>BARNEY PEREZ</t>
  </si>
  <si>
    <t>CATHY WATANUKI</t>
  </si>
  <si>
    <t>MAX WAGNER</t>
  </si>
  <si>
    <t>ROBERT KONOPKA</t>
  </si>
  <si>
    <t>DON NICHOLS</t>
  </si>
  <si>
    <t>HARLON HARVEY</t>
  </si>
  <si>
    <t>Donna</t>
  </si>
  <si>
    <t>BAXTER, DONNA</t>
  </si>
  <si>
    <t>DONNA BAXTER</t>
  </si>
  <si>
    <t>Baxter, Donna</t>
  </si>
  <si>
    <t>Gentry, John</t>
  </si>
  <si>
    <t>DiskDrives</t>
  </si>
  <si>
    <t>StorageSlots</t>
  </si>
  <si>
    <t>Sharp</t>
  </si>
  <si>
    <t>Gates</t>
  </si>
  <si>
    <t>Gay</t>
  </si>
  <si>
    <t>Gentry</t>
  </si>
  <si>
    <t>Gibbs</t>
  </si>
  <si>
    <t>Hines</t>
  </si>
  <si>
    <t>Griffith</t>
  </si>
  <si>
    <t>Giles</t>
  </si>
  <si>
    <t>Valdez</t>
  </si>
  <si>
    <t>Gill</t>
  </si>
  <si>
    <t>Environmental Health/Safety</t>
  </si>
  <si>
    <t>Engineering/Operations</t>
  </si>
  <si>
    <t>Research/Development</t>
  </si>
  <si>
    <t>Hubbard</t>
  </si>
  <si>
    <t>SUNDAY</t>
  </si>
  <si>
    <t>JULY</t>
  </si>
  <si>
    <t>Order</t>
  </si>
  <si>
    <t>Dep</t>
  </si>
  <si>
    <t>Number of Dependents</t>
  </si>
  <si>
    <t>Black, Gayle</t>
  </si>
  <si>
    <t>Bolte, Barry</t>
  </si>
  <si>
    <t>Booth, Ron</t>
  </si>
  <si>
    <t>Brennan, Tito</t>
  </si>
  <si>
    <t>Caballero, Richard</t>
  </si>
  <si>
    <t>Carmichael, George</t>
  </si>
  <si>
    <t>Christinelli, David</t>
  </si>
  <si>
    <t>Collins, Quinn</t>
  </si>
  <si>
    <t>Hanks, Shira</t>
  </si>
  <si>
    <t>Haverland, Judy</t>
  </si>
  <si>
    <t>Hendricks, Anne</t>
  </si>
  <si>
    <t>Hewitt, Steven</t>
  </si>
  <si>
    <t>Ikehara, Bud</t>
  </si>
  <si>
    <t>Jacobson, Greg</t>
  </si>
  <si>
    <t>James, June</t>
  </si>
  <si>
    <t>Johnson, Claudia</t>
  </si>
  <si>
    <t>Julien, Susan</t>
  </si>
  <si>
    <t>Keller, Lynda G</t>
  </si>
  <si>
    <t>Kendrick, Bacardi</t>
  </si>
  <si>
    <t>Kopfe, Siobhan</t>
  </si>
  <si>
    <t>Leifheit, Kevin</t>
  </si>
  <si>
    <t>CA</t>
  </si>
  <si>
    <t>TX</t>
  </si>
  <si>
    <t>NY</t>
  </si>
  <si>
    <t>FL</t>
  </si>
  <si>
    <t>IL</t>
  </si>
  <si>
    <t xml:space="preserve"> + -</t>
  </si>
  <si>
    <t xml:space="preserve"> * /</t>
  </si>
  <si>
    <t xml:space="preserve"> (  )</t>
  </si>
  <si>
    <t xml:space="preserve"> ^</t>
  </si>
  <si>
    <t>Malone, Carl</t>
  </si>
  <si>
    <t>Mandel, Laura</t>
  </si>
  <si>
    <t>Marshall, Traci</t>
  </si>
  <si>
    <t>Martyr, Angela</t>
  </si>
  <si>
    <t>Metzger, Sheila</t>
  </si>
  <si>
    <t>Miller, Betsy</t>
  </si>
  <si>
    <t>Mills, Irene</t>
  </si>
  <si>
    <t>Nicolaus, Gary</t>
  </si>
  <si>
    <t>Parker, Yvonne</t>
  </si>
  <si>
    <t>Rodriguez, Michael</t>
  </si>
  <si>
    <t>Roys, Karen</t>
  </si>
  <si>
    <t>Schirmer, Benjamin</t>
  </si>
  <si>
    <t>Sebastian, Julie</t>
  </si>
  <si>
    <t>Sonnenberg, Diane</t>
  </si>
  <si>
    <t>Stenquist, Allen</t>
  </si>
  <si>
    <t>Stephens, Vicky</t>
  </si>
  <si>
    <t>Gillespie</t>
  </si>
  <si>
    <t>Salazar</t>
  </si>
  <si>
    <t>Gilliam</t>
  </si>
  <si>
    <t>Reeves</t>
  </si>
  <si>
    <t>Gilmore</t>
  </si>
  <si>
    <t>Warner</t>
  </si>
  <si>
    <t>Glass</t>
  </si>
  <si>
    <t>Stevenson</t>
  </si>
  <si>
    <t>Glenn</t>
  </si>
  <si>
    <t>Glover</t>
  </si>
  <si>
    <t>Santos</t>
  </si>
  <si>
    <t>Goff</t>
  </si>
  <si>
    <t>Tate</t>
  </si>
  <si>
    <t>Golden</t>
  </si>
  <si>
    <t>Mann</t>
  </si>
  <si>
    <t>Mack</t>
  </si>
  <si>
    <t>Good</t>
  </si>
  <si>
    <t>Moss</t>
  </si>
  <si>
    <t>Goodman</t>
  </si>
  <si>
    <t>Thornton</t>
  </si>
  <si>
    <t>Goodwin</t>
  </si>
  <si>
    <t>Gould</t>
  </si>
  <si>
    <t>Vega</t>
  </si>
  <si>
    <t>Manning</t>
  </si>
  <si>
    <t>Greer</t>
  </si>
  <si>
    <t>Harmon</t>
  </si>
  <si>
    <t>Rodgers</t>
  </si>
  <si>
    <t>Robbins</t>
  </si>
  <si>
    <t>Newton</t>
  </si>
  <si>
    <t>Grimes</t>
  </si>
  <si>
    <t>Todd</t>
  </si>
  <si>
    <t>Guerra</t>
  </si>
  <si>
    <t>Higgins</t>
  </si>
  <si>
    <t>Guerrero</t>
  </si>
  <si>
    <t>Ingram</t>
  </si>
  <si>
    <t>Guthrie</t>
  </si>
  <si>
    <t>Reese</t>
  </si>
  <si>
    <t>Guy</t>
  </si>
  <si>
    <t>Strickland</t>
  </si>
  <si>
    <t>Townsend</t>
  </si>
  <si>
    <t>Hahn</t>
  </si>
  <si>
    <t>Potter</t>
  </si>
  <si>
    <t>Haley</t>
  </si>
  <si>
    <t>Walton</t>
  </si>
  <si>
    <t>Rowe</t>
  </si>
  <si>
    <t>Hampton</t>
  </si>
  <si>
    <t>Hammond</t>
  </si>
  <si>
    <t>Ortega</t>
  </si>
  <si>
    <t>Patton</t>
  </si>
  <si>
    <t>Hancock</t>
  </si>
  <si>
    <t>Swanson</t>
  </si>
  <si>
    <t>Haney</t>
  </si>
  <si>
    <t>Joseph</t>
  </si>
  <si>
    <t>Hardin</t>
  </si>
  <si>
    <t>Maldonado</t>
  </si>
  <si>
    <t>Harding</t>
  </si>
  <si>
    <t>Yates</t>
  </si>
  <si>
    <t>Hodges</t>
  </si>
  <si>
    <t>Harrell</t>
  </si>
  <si>
    <t>Rios</t>
  </si>
  <si>
    <t>Harrington</t>
  </si>
  <si>
    <t>Webster</t>
  </si>
  <si>
    <t>Norman</t>
  </si>
  <si>
    <t>Hartman</t>
  </si>
  <si>
    <t>Malone</t>
  </si>
  <si>
    <t>Hatfield</t>
  </si>
  <si>
    <t>Hayden</t>
  </si>
  <si>
    <t>Moody</t>
  </si>
  <si>
    <t>Quinn</t>
  </si>
  <si>
    <t>Hays</t>
  </si>
  <si>
    <t>Maxwell</t>
  </si>
  <si>
    <t>Head</t>
  </si>
  <si>
    <t>Pope</t>
  </si>
  <si>
    <t>Heath</t>
  </si>
  <si>
    <t>Hebert</t>
  </si>
  <si>
    <t>Tax Rate</t>
  </si>
  <si>
    <t>New Salary</t>
  </si>
  <si>
    <t>Numerical Score</t>
  </si>
  <si>
    <t>Fail</t>
  </si>
  <si>
    <t>Satisfactory</t>
  </si>
  <si>
    <t>Poor</t>
  </si>
  <si>
    <t>Fair</t>
  </si>
  <si>
    <t>Very Good</t>
  </si>
  <si>
    <t>Excellent</t>
  </si>
  <si>
    <t>Principal</t>
  </si>
  <si>
    <t>Rate</t>
  </si>
  <si>
    <t>Term</t>
  </si>
  <si>
    <t>Payment</t>
  </si>
  <si>
    <t>Test1</t>
  </si>
  <si>
    <t>Test2</t>
  </si>
  <si>
    <t>Test3</t>
  </si>
  <si>
    <t>Test4</t>
  </si>
  <si>
    <t>Test5</t>
  </si>
  <si>
    <t>Test6</t>
  </si>
  <si>
    <t>Test7</t>
  </si>
  <si>
    <t>Osborne</t>
  </si>
  <si>
    <t>Paul</t>
  </si>
  <si>
    <t>Hendricks</t>
  </si>
  <si>
    <t>Hendrix</t>
  </si>
  <si>
    <t>Lindsey</t>
  </si>
  <si>
    <t>Hensley</t>
  </si>
  <si>
    <t>Henson</t>
  </si>
  <si>
    <t>Sandoval</t>
  </si>
  <si>
    <t>Herman</t>
  </si>
  <si>
    <t>Tyler</t>
  </si>
  <si>
    <t>Herring</t>
  </si>
  <si>
    <t>Hess</t>
  </si>
  <si>
    <t>Stokes</t>
  </si>
  <si>
    <t>Hester</t>
  </si>
  <si>
    <t>Hewitt</t>
  </si>
  <si>
    <t>Sherman</t>
  </si>
  <si>
    <t>Hickman</t>
  </si>
  <si>
    <t>Saunders</t>
  </si>
  <si>
    <t>Wise</t>
  </si>
  <si>
    <t>Hinton</t>
  </si>
  <si>
    <t>Hobbs</t>
  </si>
  <si>
    <t>Padilla</t>
  </si>
  <si>
    <t>Hodge</t>
  </si>
  <si>
    <t>Simon</t>
  </si>
  <si>
    <t>Waters</t>
  </si>
  <si>
    <t>Nunez</t>
  </si>
  <si>
    <t>Hogan</t>
  </si>
  <si>
    <t>Holcomb</t>
  </si>
  <si>
    <t>Schwartz</t>
  </si>
  <si>
    <t>Holden</t>
  </si>
  <si>
    <t>Holder</t>
  </si>
  <si>
    <t>Houston</t>
  </si>
  <si>
    <t>Holloway</t>
  </si>
  <si>
    <t>Klein</t>
  </si>
  <si>
    <t>Holman</t>
  </si>
  <si>
    <t>Pratt</t>
  </si>
  <si>
    <t>Parsons</t>
  </si>
  <si>
    <t>Hood</t>
  </si>
  <si>
    <t>Hooper</t>
  </si>
  <si>
    <t>Zimmerman</t>
  </si>
  <si>
    <t>Hoover</t>
  </si>
  <si>
    <t>Hopper</t>
  </si>
  <si>
    <t>Moran</t>
  </si>
  <si>
    <t>Horn</t>
  </si>
  <si>
    <t>Horne</t>
  </si>
  <si>
    <t>Roy</t>
  </si>
  <si>
    <t>Pittman</t>
  </si>
  <si>
    <t>House</t>
  </si>
  <si>
    <t>Howe</t>
  </si>
  <si>
    <t>Poole</t>
  </si>
  <si>
    <t>Huber</t>
  </si>
  <si>
    <t>Logan</t>
  </si>
  <si>
    <t>Owen</t>
  </si>
  <si>
    <t>Huff</t>
  </si>
  <si>
    <t>Huffman</t>
  </si>
  <si>
    <t>Marsh</t>
  </si>
  <si>
    <t>Hull</t>
  </si>
  <si>
    <t>Wong</t>
  </si>
  <si>
    <t>Humphrey</t>
  </si>
  <si>
    <t>Jefferson</t>
  </si>
  <si>
    <t>Park</t>
  </si>
  <si>
    <t>Morton</t>
  </si>
  <si>
    <t>Hurley</t>
  </si>
  <si>
    <t>Hurst</t>
  </si>
  <si>
    <t>Sparks</t>
  </si>
  <si>
    <t>Hutchinson</t>
  </si>
  <si>
    <t>Patrick</t>
  </si>
  <si>
    <t>Hyde</t>
  </si>
  <si>
    <t>Norton</t>
  </si>
  <si>
    <t>Irwin</t>
  </si>
  <si>
    <t>Massey</t>
  </si>
  <si>
    <t>Lloyd</t>
  </si>
  <si>
    <t>Jacobson</t>
  </si>
  <si>
    <t>Jarvis</t>
  </si>
  <si>
    <t>Roberson</t>
  </si>
  <si>
    <t>Tran</t>
  </si>
  <si>
    <t>Lamb</t>
  </si>
  <si>
    <t>Johns</t>
  </si>
  <si>
    <t>Mathis</t>
  </si>
  <si>
    <t>Singleton</t>
  </si>
  <si>
    <t>Joyce</t>
  </si>
  <si>
    <t>Wilkins</t>
  </si>
  <si>
    <t>Joyner</t>
  </si>
  <si>
    <t>Juarez</t>
  </si>
  <si>
    <t>Justice</t>
  </si>
  <si>
    <t>Underwood</t>
  </si>
  <si>
    <t>Kane</t>
  </si>
  <si>
    <t>Kaufman</t>
  </si>
  <si>
    <t>Keith</t>
  </si>
  <si>
    <t>Luna</t>
  </si>
  <si>
    <t>Phelps</t>
  </si>
  <si>
    <t>Kemp</t>
  </si>
  <si>
    <t>Kent</t>
  </si>
  <si>
    <t>Wilkerson</t>
  </si>
  <si>
    <t>Kerr</t>
  </si>
  <si>
    <t>Nash</t>
  </si>
  <si>
    <t>Key</t>
  </si>
  <si>
    <t>Summers</t>
  </si>
  <si>
    <t>Kidd</t>
  </si>
  <si>
    <t>Wilcox</t>
  </si>
  <si>
    <t>Pitts</t>
  </si>
  <si>
    <t>Kinney</t>
  </si>
  <si>
    <t>Kirby</t>
  </si>
  <si>
    <t>Marquez</t>
  </si>
  <si>
    <t>Kirk</t>
  </si>
  <si>
    <t>Order Date</t>
  </si>
  <si>
    <t>Shipping Date</t>
  </si>
  <si>
    <t>Kirkland</t>
  </si>
  <si>
    <t>Richard</t>
  </si>
  <si>
    <t>Kline</t>
  </si>
  <si>
    <t>Knapp</t>
  </si>
  <si>
    <t>Knowles</t>
  </si>
  <si>
    <t>Knox</t>
  </si>
  <si>
    <t>Koch</t>
  </si>
  <si>
    <t>Kramer</t>
  </si>
  <si>
    <t>Sawyer</t>
  </si>
  <si>
    <t>Roman</t>
  </si>
  <si>
    <t>Vazquez</t>
  </si>
  <si>
    <t>Lancaster</t>
  </si>
  <si>
    <t>Landry</t>
  </si>
  <si>
    <t>Lang</t>
  </si>
  <si>
    <t>Langley</t>
  </si>
  <si>
    <t>Lara</t>
  </si>
  <si>
    <t>Nicholson</t>
  </si>
  <si>
    <t>Larsen</t>
  </si>
  <si>
    <t>Monroe</t>
  </si>
  <si>
    <t>Wolf</t>
  </si>
  <si>
    <t>Morrow</t>
  </si>
  <si>
    <t>Le</t>
  </si>
  <si>
    <t>Randall</t>
  </si>
  <si>
    <t>Leach</t>
  </si>
  <si>
    <t>Leblanc</t>
  </si>
  <si>
    <t>Whitaker</t>
  </si>
  <si>
    <t>Oconnor</t>
  </si>
  <si>
    <t>Leon</t>
  </si>
  <si>
    <t>Skinner</t>
  </si>
  <si>
    <t>Ware</t>
  </si>
  <si>
    <t>Lester</t>
  </si>
  <si>
    <t>Molina</t>
  </si>
  <si>
    <t>Levine</t>
  </si>
  <si>
    <t>Levy</t>
  </si>
  <si>
    <t>Lindsay</t>
  </si>
  <si>
    <t>Livingston</t>
  </si>
  <si>
    <t>Oneal</t>
  </si>
  <si>
    <t>Lott</t>
  </si>
  <si>
    <t>Lowery</t>
  </si>
  <si>
    <t>Shaffer</t>
  </si>
  <si>
    <t>Short</t>
  </si>
  <si>
    <t>Wiggins</t>
  </si>
  <si>
    <t>Lynn</t>
  </si>
  <si>
    <t>Mathews</t>
  </si>
  <si>
    <t>Macdonald</t>
  </si>
  <si>
    <t>Macias</t>
  </si>
  <si>
    <t>Wall</t>
  </si>
  <si>
    <t>Small</t>
  </si>
  <si>
    <t>Madden</t>
  </si>
  <si>
    <t>Melton</t>
  </si>
  <si>
    <t>Maddox</t>
  </si>
  <si>
    <t>Marks</t>
  </si>
  <si>
    <t>Revenue</t>
  </si>
  <si>
    <t>Wyatt</t>
  </si>
  <si>
    <t>Snow</t>
  </si>
  <si>
    <t>Mosley</t>
  </si>
  <si>
    <t>Shepherd</t>
  </si>
  <si>
    <t>Petersen</t>
  </si>
  <si>
    <t>Whitehead</t>
  </si>
  <si>
    <t>Mayer</t>
  </si>
  <si>
    <t>Meyers</t>
  </si>
  <si>
    <t>Maynard</t>
  </si>
  <si>
    <t>Mayo</t>
  </si>
  <si>
    <t>Mays</t>
  </si>
  <si>
    <t>Vincent</t>
  </si>
  <si>
    <t>Shields</t>
  </si>
  <si>
    <t>Savage</t>
  </si>
  <si>
    <t>Olsen</t>
  </si>
  <si>
    <t>Schroeder</t>
  </si>
  <si>
    <t>Woodard</t>
  </si>
  <si>
    <t>Mueller</t>
  </si>
  <si>
    <t>Patel</t>
  </si>
  <si>
    <t>Wiley</t>
  </si>
  <si>
    <t>Navarro</t>
  </si>
  <si>
    <t>Parrish</t>
  </si>
  <si>
    <t>Robles</t>
  </si>
  <si>
    <t>Vance</t>
  </si>
  <si>
    <t>Rich</t>
  </si>
  <si>
    <t>Meadows</t>
  </si>
  <si>
    <t>York</t>
  </si>
  <si>
    <t>Mejia</t>
  </si>
  <si>
    <t>Melendez</t>
  </si>
  <si>
    <t>Trevino</t>
  </si>
  <si>
    <t>Salinas</t>
  </si>
  <si>
    <t>Pruitt</t>
  </si>
  <si>
    <t>Mercado</t>
  </si>
  <si>
    <t>Moses</t>
  </si>
  <si>
    <t>Mercer</t>
  </si>
  <si>
    <t>Merrill</t>
  </si>
  <si>
    <t>Merritt</t>
  </si>
  <si>
    <t>Montoya</t>
  </si>
  <si>
    <t>Michael</t>
  </si>
  <si>
    <t>Middleton</t>
  </si>
  <si>
    <t>Stafford</t>
  </si>
  <si>
    <t>Miranda</t>
  </si>
  <si>
    <t>Wilkinson</t>
  </si>
  <si>
    <t>Orr</t>
  </si>
  <si>
    <t>Moon</t>
  </si>
  <si>
    <t>Mooney</t>
  </si>
  <si>
    <t>Preston</t>
  </si>
  <si>
    <t>Tanner</t>
  </si>
  <si>
    <t>Pacheco</t>
  </si>
  <si>
    <t>Stephenson</t>
  </si>
  <si>
    <t>Morin</t>
  </si>
  <si>
    <t>Rojas</t>
  </si>
  <si>
    <t>Serrano</t>
  </si>
  <si>
    <t>Morse</t>
  </si>
  <si>
    <t>Sweeney</t>
  </si>
  <si>
    <t>Strong</t>
  </si>
  <si>
    <t>Prince</t>
  </si>
  <si>
    <t>Mullen</t>
  </si>
  <si>
    <t>Walter</t>
  </si>
  <si>
    <t>Roth</t>
  </si>
  <si>
    <t>Nixon</t>
  </si>
  <si>
    <t>Weiss</t>
  </si>
  <si>
    <t>Trujillo</t>
  </si>
  <si>
    <t>Sloan</t>
  </si>
  <si>
    <t>Winters</t>
  </si>
  <si>
    <t>Randolph</t>
  </si>
  <si>
    <t>Nielsen</t>
  </si>
  <si>
    <t>Nieves</t>
  </si>
  <si>
    <t>Villarreal</t>
  </si>
  <si>
    <t>Noble</t>
  </si>
  <si>
    <t>Noel</t>
  </si>
  <si>
    <t>Nolan</t>
  </si>
  <si>
    <t>Shannon</t>
  </si>
  <si>
    <t>Sexton</t>
  </si>
  <si>
    <t>Ochoa</t>
  </si>
  <si>
    <t>Pace</t>
  </si>
  <si>
    <t>Odom</t>
  </si>
  <si>
    <t>Odonnell</t>
  </si>
  <si>
    <t>Velasquez</t>
  </si>
  <si>
    <t>Oneil</t>
  </si>
  <si>
    <t>Sellers</t>
  </si>
  <si>
    <t>Oneill</t>
  </si>
  <si>
    <t>Osborn</t>
  </si>
  <si>
    <t>Walls</t>
  </si>
  <si>
    <t>Rivers</t>
  </si>
  <si>
    <t>Pugh</t>
  </si>
  <si>
    <t>Velez</t>
  </si>
  <si>
    <t>Rush</t>
  </si>
  <si>
    <t>Pate</t>
  </si>
  <si>
    <t>Sheppard</t>
  </si>
  <si>
    <t>Weeks</t>
  </si>
  <si>
    <t>Peck</t>
  </si>
  <si>
    <t>Spears</t>
  </si>
  <si>
    <t>Pennington</t>
  </si>
  <si>
    <t>Petty</t>
  </si>
  <si>
    <t>Solis</t>
  </si>
  <si>
    <t>Pickett</t>
  </si>
  <si>
    <t>William</t>
  </si>
  <si>
    <t>Pollard</t>
  </si>
  <si>
    <t>Woodward</t>
  </si>
  <si>
    <t>Potts</t>
  </si>
  <si>
    <t>Solomon</t>
  </si>
  <si>
    <t>Rivas</t>
  </si>
  <si>
    <t>Puckett</t>
  </si>
  <si>
    <t>Valentine</t>
  </si>
  <si>
    <t>Rasmussen</t>
  </si>
  <si>
    <t>Russo</t>
  </si>
  <si>
    <t>Ratliff</t>
  </si>
  <si>
    <t>Raymond</t>
  </si>
  <si>
    <t>Reilly</t>
  </si>
  <si>
    <t>Roach</t>
  </si>
  <si>
    <t>Richmond</t>
  </si>
  <si>
    <t>Riddle</t>
  </si>
  <si>
    <t>Riggs</t>
  </si>
  <si>
    <t>Shepard</t>
  </si>
  <si>
    <t>Whitney</t>
  </si>
  <si>
    <t>Waller</t>
  </si>
  <si>
    <t>Rocha</t>
  </si>
  <si>
    <t>Terrell</t>
  </si>
  <si>
    <t>Rollins</t>
  </si>
  <si>
    <t>Tillman</t>
  </si>
  <si>
    <t>Sanford</t>
  </si>
  <si>
    <t>Rosa</t>
  </si>
  <si>
    <t>Rosales</t>
  </si>
  <si>
    <t>Rosario</t>
  </si>
  <si>
    <t>Salas</t>
  </si>
  <si>
    <t>Rowland</t>
  </si>
  <si>
    <t>Santana</t>
  </si>
  <si>
    <t>Rutledge</t>
  </si>
  <si>
    <t>Spence</t>
  </si>
  <si>
    <t>Zamora</t>
  </si>
  <si>
    <t>Yang</t>
  </si>
  <si>
    <t>Sampson</t>
  </si>
  <si>
    <t>Suarez</t>
  </si>
  <si>
    <t>Sargent</t>
  </si>
  <si>
    <t>Stout</t>
  </si>
  <si>
    <t>Sears</t>
  </si>
  <si>
    <t>Stein</t>
  </si>
  <si>
    <t>Sharpe</t>
  </si>
  <si>
    <t>Sykes</t>
  </si>
  <si>
    <t>Travis</t>
  </si>
  <si>
    <t>Wilder</t>
  </si>
  <si>
    <t>Slater</t>
  </si>
  <si>
    <t>Vaughan</t>
  </si>
  <si>
    <t>Snider</t>
  </si>
  <si>
    <t>Stark</t>
  </si>
  <si>
    <t>Sosa</t>
  </si>
  <si>
    <t>Stanton</t>
  </si>
  <si>
    <t>Stuart</t>
  </si>
  <si>
    <t>Sweet</t>
  </si>
  <si>
    <t>Valenzuela</t>
  </si>
  <si>
    <t>Talley</t>
  </si>
  <si>
    <t>Wynn</t>
  </si>
  <si>
    <t>Tyson</t>
  </si>
  <si>
    <t>Valencia</t>
  </si>
  <si>
    <t>Witt</t>
  </si>
  <si>
    <t>Vang</t>
  </si>
  <si>
    <t>Velazquez</t>
  </si>
  <si>
    <t>Vinson</t>
  </si>
  <si>
    <t>Whitfield</t>
  </si>
  <si>
    <t>Workman</t>
  </si>
  <si>
    <t>Whitley</t>
  </si>
  <si>
    <t>Wooten</t>
  </si>
  <si>
    <t>Load</t>
  </si>
  <si>
    <t>Info</t>
  </si>
  <si>
    <t>Round</t>
  </si>
  <si>
    <t>Round QTY</t>
  </si>
  <si>
    <t>1st Q</t>
  </si>
  <si>
    <t>2nd Q</t>
  </si>
  <si>
    <t>3rd Q</t>
  </si>
  <si>
    <t>4th Q</t>
  </si>
  <si>
    <t>Gross Revenue</t>
  </si>
  <si>
    <t>Björling, Jussi</t>
  </si>
  <si>
    <t>Cost of Goods Sold</t>
  </si>
  <si>
    <t>Goods</t>
  </si>
  <si>
    <t>Freight</t>
  </si>
  <si>
    <t>Miscellaneous</t>
  </si>
  <si>
    <t>Cost of Goods Total</t>
  </si>
  <si>
    <t>Gross Profit</t>
  </si>
  <si>
    <t>Advertising</t>
  </si>
  <si>
    <t>Electricity</t>
  </si>
  <si>
    <t>Food</t>
  </si>
  <si>
    <t>Heat</t>
  </si>
  <si>
    <t>Insurance</t>
  </si>
  <si>
    <t>Interest</t>
  </si>
  <si>
    <t>Legal Services</t>
  </si>
  <si>
    <t>Office Supplies</t>
  </si>
  <si>
    <t>Rent</t>
  </si>
  <si>
    <t>Salaries</t>
  </si>
  <si>
    <t>Taxes</t>
  </si>
  <si>
    <t>Telephone</t>
  </si>
  <si>
    <t>Training</t>
  </si>
  <si>
    <t>Travel</t>
  </si>
  <si>
    <t>Utilities</t>
  </si>
  <si>
    <t>Water</t>
  </si>
  <si>
    <t>Total Expenses</t>
  </si>
  <si>
    <t>Net Profit</t>
  </si>
  <si>
    <t>Net Wt.</t>
  </si>
  <si>
    <t>World-wide Sales - Millions of Dollars</t>
  </si>
  <si>
    <t>% of Total</t>
  </si>
  <si>
    <t>Gros Wt.</t>
  </si>
  <si>
    <t>Building</t>
  </si>
  <si>
    <t>Years</t>
  </si>
  <si>
    <t>TaxTable</t>
  </si>
  <si>
    <t>SS#</t>
  </si>
  <si>
    <t>Job Rating</t>
  </si>
  <si>
    <t>Mon</t>
  </si>
  <si>
    <t>Tue</t>
  </si>
  <si>
    <t>Wed</t>
  </si>
  <si>
    <t>Thu</t>
  </si>
  <si>
    <t>Fri</t>
  </si>
  <si>
    <t>1st Quarter</t>
  </si>
  <si>
    <t>2nd Quarter</t>
  </si>
  <si>
    <t>3rd Quarter</t>
  </si>
  <si>
    <t>4th Quarter</t>
  </si>
  <si>
    <t>McDonald</t>
  </si>
  <si>
    <t>McCoy</t>
  </si>
  <si>
    <t>McKinney</t>
  </si>
  <si>
    <t>McDaniel</t>
  </si>
  <si>
    <t>McGee</t>
  </si>
  <si>
    <t>McCarthy</t>
  </si>
  <si>
    <t>McBride</t>
  </si>
  <si>
    <t>McLaughlin</t>
  </si>
  <si>
    <t>McCormick</t>
  </si>
  <si>
    <t>McKenzie</t>
  </si>
  <si>
    <t>McGuire</t>
  </si>
  <si>
    <t>McClain</t>
  </si>
  <si>
    <t>McDowell</t>
  </si>
  <si>
    <t>McClure</t>
  </si>
  <si>
    <t>McLean</t>
  </si>
  <si>
    <t>McCall</t>
  </si>
  <si>
    <t>McKee</t>
  </si>
  <si>
    <t>McConnell</t>
  </si>
  <si>
    <t>McIntosh</t>
  </si>
  <si>
    <t>McCullough</t>
  </si>
  <si>
    <t>Phone</t>
  </si>
  <si>
    <t>Jul</t>
  </si>
  <si>
    <t>Aug</t>
  </si>
  <si>
    <t>Sep</t>
  </si>
  <si>
    <t>Oct</t>
  </si>
  <si>
    <t>Nov</t>
  </si>
  <si>
    <t>Dec</t>
  </si>
  <si>
    <t>McKnight</t>
  </si>
  <si>
    <t>McMillan</t>
  </si>
  <si>
    <t>McIntyre</t>
  </si>
  <si>
    <t>McNeil</t>
  </si>
  <si>
    <t>McFarland</t>
  </si>
  <si>
    <t>McKay</t>
  </si>
  <si>
    <t>McCarty</t>
  </si>
  <si>
    <t>McPherson</t>
  </si>
  <si>
    <t>McGowan</t>
  </si>
  <si>
    <t>McCray</t>
  </si>
  <si>
    <t>McFadden</t>
  </si>
  <si>
    <t>McLeod</t>
  </si>
  <si>
    <t>McMahon</t>
  </si>
  <si>
    <t>Name</t>
  </si>
  <si>
    <t>Bench, John</t>
  </si>
  <si>
    <t>Martinet, Jean</t>
  </si>
  <si>
    <t>Checker, Charles</t>
  </si>
  <si>
    <t>Bates, Norman</t>
  </si>
  <si>
    <t>Belli, Melvin</t>
  </si>
  <si>
    <t>Carson, Kit</t>
  </si>
  <si>
    <t>Babbitt, George</t>
  </si>
  <si>
    <t>Sales</t>
  </si>
  <si>
    <t>Chauvin, Nicolas</t>
  </si>
  <si>
    <t>Shipping</t>
  </si>
  <si>
    <t>Cabot, Sebastian</t>
  </si>
  <si>
    <t>Claypool, Ida</t>
  </si>
  <si>
    <t>Bickle, Travis</t>
  </si>
  <si>
    <t>Rating</t>
  </si>
  <si>
    <t xml:space="preserve">% </t>
  </si>
  <si>
    <t>FOB</t>
  </si>
  <si>
    <t>C&amp;F</t>
  </si>
  <si>
    <t>Metric</t>
  </si>
  <si>
    <t>US</t>
  </si>
  <si>
    <t>Weight / M ?</t>
  </si>
  <si>
    <t>cm</t>
  </si>
  <si>
    <t>inches</t>
  </si>
  <si>
    <t>Length (inches)  ?</t>
  </si>
  <si>
    <t>PRICE</t>
  </si>
  <si>
    <t>USD</t>
  </si>
  <si>
    <t>TL Cx</t>
  </si>
  <si>
    <t>Per pound price</t>
  </si>
  <si>
    <t>Freight ?</t>
  </si>
  <si>
    <t>Cntr cost</t>
  </si>
  <si>
    <t>Freight =</t>
  </si>
  <si>
    <t>Per unit freight cost</t>
  </si>
  <si>
    <t xml:space="preserve">Qty per 40' cntr = </t>
  </si>
  <si>
    <t>C&amp;F =</t>
  </si>
  <si>
    <t>Incl. freight</t>
  </si>
  <si>
    <t>Px</t>
  </si>
  <si>
    <t>each</t>
  </si>
  <si>
    <t>Qty</t>
  </si>
  <si>
    <t>pcs</t>
  </si>
  <si>
    <t># of plts ?</t>
  </si>
  <si>
    <t>Qty ?</t>
  </si>
  <si>
    <t>$ Amt</t>
  </si>
  <si>
    <t>Net</t>
  </si>
  <si>
    <t>TL's</t>
  </si>
  <si>
    <t>Gross</t>
  </si>
  <si>
    <t xml:space="preserve">Pieces / skid = </t>
  </si>
  <si>
    <t>Weight A</t>
  </si>
  <si>
    <t>Weight B</t>
  </si>
  <si>
    <t>per piece</t>
  </si>
  <si>
    <t>Lbs</t>
  </si>
  <si>
    <t>Wt/M ?</t>
  </si>
  <si>
    <t>per 1000</t>
  </si>
  <si>
    <t>Length ?</t>
  </si>
  <si>
    <t>enter pallet qty</t>
  </si>
  <si>
    <t>plts</t>
  </si>
  <si>
    <t xml:space="preserve">Net = </t>
  </si>
  <si>
    <t>(A+B)</t>
  </si>
  <si>
    <t>pcs per plt</t>
  </si>
  <si>
    <t>weight per plt</t>
  </si>
  <si>
    <t>Weight C</t>
  </si>
  <si>
    <t>Weight D</t>
  </si>
  <si>
    <t>(C+D)</t>
  </si>
  <si>
    <t xml:space="preserve">Total wt. </t>
  </si>
  <si>
    <t>Weight E</t>
  </si>
  <si>
    <t>Weight F</t>
  </si>
  <si>
    <t>(E+F)</t>
  </si>
  <si>
    <t>TOTAL</t>
  </si>
  <si>
    <t>Weight G</t>
  </si>
  <si>
    <t>Weight H</t>
  </si>
  <si>
    <t>(G+H)</t>
  </si>
  <si>
    <t>Conversions</t>
  </si>
  <si>
    <t>Order Information</t>
  </si>
  <si>
    <t>Weights</t>
  </si>
  <si>
    <t>Jan</t>
  </si>
  <si>
    <t>Feb</t>
  </si>
  <si>
    <t>Mar</t>
  </si>
  <si>
    <t>Apr</t>
  </si>
  <si>
    <t>May</t>
  </si>
  <si>
    <t>Jun</t>
  </si>
  <si>
    <t>Total</t>
  </si>
  <si>
    <t>Domestic</t>
  </si>
  <si>
    <t>Europe</t>
  </si>
  <si>
    <t>Asia</t>
  </si>
  <si>
    <t>Latin America</t>
  </si>
  <si>
    <t>Average</t>
  </si>
  <si>
    <t>Expenses</t>
  </si>
  <si>
    <t>Profits</t>
  </si>
  <si>
    <t>YTD Profits</t>
  </si>
  <si>
    <t>YTD Average</t>
  </si>
  <si>
    <t>% Sales Change</t>
  </si>
  <si>
    <t>% Expenses Change</t>
  </si>
  <si>
    <t>% Profits Change</t>
  </si>
  <si>
    <t>Sales:Expenses</t>
  </si>
  <si>
    <t>Sales:Profits</t>
  </si>
  <si>
    <t>Expenses:Profits</t>
  </si>
  <si>
    <t>Item #</t>
  </si>
  <si>
    <t>West</t>
  </si>
  <si>
    <t>Employee Name</t>
  </si>
  <si>
    <t>Department</t>
  </si>
  <si>
    <t>Status</t>
  </si>
  <si>
    <t>Hire Date</t>
  </si>
  <si>
    <t>Salary</t>
  </si>
  <si>
    <t>Benefits</t>
  </si>
  <si>
    <t>Contract</t>
  </si>
  <si>
    <t>Full Time</t>
  </si>
  <si>
    <t>DMR</t>
  </si>
  <si>
    <t>D</t>
  </si>
  <si>
    <t>Half-Time</t>
  </si>
  <si>
    <t>DM</t>
  </si>
  <si>
    <t>R</t>
  </si>
  <si>
    <t>Hourly</t>
  </si>
  <si>
    <t>M</t>
  </si>
  <si>
    <t>Compliance</t>
  </si>
  <si>
    <t>Engineering/Maintenance</t>
  </si>
  <si>
    <t>International Clinical Safety</t>
  </si>
  <si>
    <t>Logistics</t>
  </si>
  <si>
    <t>Major Mfg Projects</t>
  </si>
  <si>
    <t>Manufacturing</t>
  </si>
  <si>
    <t>DR</t>
  </si>
  <si>
    <t>Manufacturing Admin</t>
  </si>
  <si>
    <t>Operations</t>
  </si>
  <si>
    <t>Peptide Chemistry</t>
  </si>
  <si>
    <t>Pharmacokinetics</t>
  </si>
  <si>
    <t>Process Development</t>
  </si>
  <si>
    <t>Project &amp; Contract Services</t>
  </si>
  <si>
    <t>Quality Assurance</t>
  </si>
  <si>
    <t>Quality Control</t>
  </si>
  <si>
    <t>Research Center</t>
  </si>
  <si>
    <t>One thousand most common surnames in the United States</t>
  </si>
  <si>
    <t>By Occurrence</t>
  </si>
  <si>
    <t>Alphabetical</t>
  </si>
  <si>
    <t>Surname  </t>
  </si>
  <si>
    <t>Approx Number  </t>
  </si>
  <si>
    <t>Rank  </t>
  </si>
  <si>
    <t>Smith</t>
  </si>
  <si>
    <t>Abbott</t>
  </si>
  <si>
    <t>Johnson</t>
  </si>
  <si>
    <t>Acevedo</t>
  </si>
  <si>
    <t>Williams</t>
  </si>
  <si>
    <t>Acosta</t>
  </si>
  <si>
    <t>Jones</t>
  </si>
  <si>
    <t>Adams</t>
  </si>
  <si>
    <t>Brown</t>
  </si>
  <si>
    <t>Adkins</t>
  </si>
  <si>
    <t>Davis</t>
  </si>
  <si>
    <t>Aguilar</t>
  </si>
  <si>
    <t>Miller</t>
  </si>
  <si>
    <t>Aguirre</t>
  </si>
  <si>
    <t>Wilson</t>
  </si>
  <si>
    <t>Albert</t>
  </si>
  <si>
    <t>Moore</t>
  </si>
  <si>
    <t>Alexander</t>
  </si>
  <si>
    <t>Taylor</t>
  </si>
  <si>
    <t>Alford</t>
  </si>
  <si>
    <t>Anderson</t>
  </si>
  <si>
    <t>Allen</t>
  </si>
  <si>
    <t>Thomas</t>
  </si>
  <si>
    <t>Allison</t>
  </si>
  <si>
    <t>Jackson</t>
  </si>
  <si>
    <t>Alston</t>
  </si>
  <si>
    <t>White</t>
  </si>
  <si>
    <t>Alvarado</t>
  </si>
  <si>
    <t>Harris</t>
  </si>
  <si>
    <t>Alvarez</t>
  </si>
  <si>
    <t>Martin</t>
  </si>
  <si>
    <t>Thompson</t>
  </si>
  <si>
    <t>Andrews</t>
  </si>
  <si>
    <t>Garcia</t>
  </si>
  <si>
    <t>Drum Liner 57558</t>
  </si>
  <si>
    <t>Drum Liner 57559</t>
  </si>
  <si>
    <t>Drum Liner 57560</t>
  </si>
  <si>
    <t>Drum Liner 57561</t>
  </si>
  <si>
    <t>Drum Liner 57562</t>
  </si>
  <si>
    <t>Drum Liner 57563</t>
  </si>
  <si>
    <t>Drum Liner 57564</t>
  </si>
  <si>
    <t>Drum Liner 57565</t>
  </si>
  <si>
    <t>Drum Liner 57566</t>
  </si>
  <si>
    <t>Drum Liner 57567</t>
  </si>
  <si>
    <t>Drum Liner 57568</t>
  </si>
  <si>
    <t>Drum Liner 57569</t>
  </si>
  <si>
    <t>Drum Liner 57570</t>
  </si>
  <si>
    <t>Drum Liner 57571</t>
  </si>
  <si>
    <t>Drum Liner 57572</t>
  </si>
  <si>
    <t>Drum Liner 57573</t>
  </si>
  <si>
    <t>Drum Liner 57574</t>
  </si>
  <si>
    <t>Drum Liner 57575</t>
  </si>
  <si>
    <t>Drum Liner 57576</t>
  </si>
  <si>
    <t>Drum Liner 57577</t>
  </si>
  <si>
    <t>Drum Liner 57578</t>
  </si>
  <si>
    <t>Drum Liner 57579</t>
  </si>
  <si>
    <t>Drum Liner 57580</t>
  </si>
  <si>
    <t>Drum Liner 57581</t>
  </si>
  <si>
    <t>Drum Liner 57582</t>
  </si>
  <si>
    <t>Drum Liner 57583</t>
  </si>
  <si>
    <t>Drum Liner 57584</t>
  </si>
  <si>
    <t>Drum Liner 57585</t>
  </si>
  <si>
    <t>Drum Liner 57586</t>
  </si>
  <si>
    <t>Drum Liner 57587</t>
  </si>
  <si>
    <t>Drum Liner 57588</t>
  </si>
  <si>
    <t>Drum Liner 57589</t>
  </si>
  <si>
    <t>Drum Liner 57590</t>
  </si>
  <si>
    <t>Drum Liner 57591</t>
  </si>
  <si>
    <t>Drum Liner 57592</t>
  </si>
  <si>
    <t>Drum Liner 57593</t>
  </si>
  <si>
    <t>Drum Liner 57594</t>
  </si>
  <si>
    <t>Drum Liner 57595</t>
  </si>
  <si>
    <t>Drum Liner 57596</t>
  </si>
  <si>
    <t>Drum Liner 57597</t>
  </si>
  <si>
    <t>Drum Liner 57598</t>
  </si>
  <si>
    <t>Drum Liner 57599</t>
  </si>
  <si>
    <t>Drum Liner 57600</t>
  </si>
  <si>
    <t>Drum Liner 57601</t>
  </si>
  <si>
    <t>Drum Liner 57602</t>
  </si>
  <si>
    <t>Drum Liner 57603</t>
  </si>
  <si>
    <t>Drum Liner 57604</t>
  </si>
  <si>
    <t>Drum Liner 57605</t>
  </si>
  <si>
    <t>Drum Liner 57606</t>
  </si>
  <si>
    <t>Drum Liner 57607</t>
  </si>
  <si>
    <t>Drum Liner 57608</t>
  </si>
  <si>
    <t>Drum Liner 57609</t>
  </si>
  <si>
    <t>Drum Liner 57610</t>
  </si>
  <si>
    <t>Drum Liner 57611</t>
  </si>
  <si>
    <t>Drum Liner 57612</t>
  </si>
  <si>
    <t>Drum Liner 57613</t>
  </si>
  <si>
    <t>Drum Liner 57614</t>
  </si>
  <si>
    <t>Drum Liner 57615</t>
  </si>
  <si>
    <t>Drum Liner 57616</t>
  </si>
  <si>
    <t>Drum Liner 57617</t>
  </si>
  <si>
    <t>Drum Liner 57618</t>
  </si>
  <si>
    <t>Drum Liner 57619</t>
  </si>
  <si>
    <t>Drum Liner 57620</t>
  </si>
  <si>
    <t>Drum Liner 57621</t>
  </si>
  <si>
    <t>Drum Liner 57622</t>
  </si>
  <si>
    <t>Drum Liner 57623</t>
  </si>
  <si>
    <t>Drum Liner 57624</t>
  </si>
  <si>
    <t>Drum Liner 57625</t>
  </si>
  <si>
    <t>Drum Liner 57626</t>
  </si>
  <si>
    <t>Drum Liner 57627</t>
  </si>
  <si>
    <t>Drum Liner 57628</t>
  </si>
  <si>
    <t>Drum Liner 57629</t>
  </si>
  <si>
    <t>Drum Liner 57630</t>
  </si>
  <si>
    <t>Drum Liner 57631</t>
  </si>
  <si>
    <t>Drum Liner 57632</t>
  </si>
  <si>
    <t>Drum Liner 57633</t>
  </si>
  <si>
    <t>Drum Liner 57634</t>
  </si>
  <si>
    <t>Drum Liner 57635</t>
  </si>
  <si>
    <t>Drum Liner 57636</t>
  </si>
  <si>
    <t>Drum Liner 57637</t>
  </si>
  <si>
    <t>Drum Liner 57638</t>
  </si>
  <si>
    <t>Drum Liner 57639</t>
  </si>
  <si>
    <t>Drum Liner 57640</t>
  </si>
  <si>
    <t>Drum Liner 57641</t>
  </si>
  <si>
    <t>Drum Liner 57642</t>
  </si>
  <si>
    <t>Drum Liner 57643</t>
  </si>
  <si>
    <t>Drum Liner 57644</t>
  </si>
  <si>
    <t>Drum Liner 57645</t>
  </si>
  <si>
    <t>Drum Liner 57646</t>
  </si>
  <si>
    <t>Drum Liner 57647</t>
  </si>
  <si>
    <t>Drum Liner 57648</t>
  </si>
  <si>
    <t>Drum Liner 57649</t>
  </si>
  <si>
    <t>Drum Liner 57650</t>
  </si>
  <si>
    <t>Drum Liner 57651</t>
  </si>
  <si>
    <t>Drum Liner 57652</t>
  </si>
  <si>
    <t>Drum Liner 57653</t>
  </si>
  <si>
    <t>Drum Liner 57654</t>
  </si>
  <si>
    <t>Drum Liner 57655</t>
  </si>
  <si>
    <t>Drum Liner 57656</t>
  </si>
  <si>
    <t>Drum Liner 57657</t>
  </si>
  <si>
    <t>Drum Liner 57658</t>
  </si>
  <si>
    <t>Drum Liner 57659</t>
  </si>
  <si>
    <t>Drum Liner 57660</t>
  </si>
  <si>
    <t>Drum Liner 57661</t>
  </si>
  <si>
    <t>Drum Liner 57662</t>
  </si>
  <si>
    <t>Drum Liner 57663</t>
  </si>
  <si>
    <t>Drum Liner 57664</t>
  </si>
  <si>
    <t>Drum Liner 57665</t>
  </si>
  <si>
    <t>Drum Liner 57666</t>
  </si>
  <si>
    <t>Drum Liner 57667</t>
  </si>
  <si>
    <t>Drum Liner 57668</t>
  </si>
  <si>
    <t>Drum Liner 57669</t>
  </si>
  <si>
    <t>Drum Liner 57670</t>
  </si>
  <si>
    <t>Drum Liner 57671</t>
  </si>
  <si>
    <t>Drum Liner 57672</t>
  </si>
  <si>
    <t>Drum Liner 57673</t>
  </si>
  <si>
    <t>Drum Liner 57674</t>
  </si>
  <si>
    <t>Drum Liner 57675</t>
  </si>
  <si>
    <t>Drum Liner 57676</t>
  </si>
  <si>
    <t>Drum Liner 57677</t>
  </si>
  <si>
    <t>Drum Liner 57678</t>
  </si>
  <si>
    <t>Drum Liner 57679</t>
  </si>
  <si>
    <t>Drum Liner 57680</t>
  </si>
  <si>
    <t>Drum Liner 57681</t>
  </si>
  <si>
    <t>Drum Liner 57682</t>
  </si>
  <si>
    <t>Drum Liner 57683</t>
  </si>
  <si>
    <t>Drum Liner 57684</t>
  </si>
  <si>
    <t>Drum Liner 57685</t>
  </si>
  <si>
    <t>Drum Liner 57686</t>
  </si>
  <si>
    <t>Drum Liner 57687</t>
  </si>
  <si>
    <t>Drum Liner 57688</t>
  </si>
  <si>
    <t>Drum Liner 57689</t>
  </si>
  <si>
    <t>Drum Liner 57690</t>
  </si>
  <si>
    <t>Drum Liner 57691</t>
  </si>
  <si>
    <t>Drum Liner 57692</t>
  </si>
  <si>
    <t>Drum Liner 57693</t>
  </si>
  <si>
    <t>Drum Liner 57694</t>
  </si>
  <si>
    <t>Drum Liner 57695</t>
  </si>
  <si>
    <t>Drum Liner 57696</t>
  </si>
  <si>
    <t>Drum Liner 57697</t>
  </si>
  <si>
    <t>Drum Liner 57698</t>
  </si>
  <si>
    <t>Drum Liner 57699</t>
  </si>
  <si>
    <t>Drum Liner 57700</t>
  </si>
  <si>
    <t>Drum Liner 57701</t>
  </si>
  <si>
    <t>Drum Liner 57702</t>
  </si>
  <si>
    <t>Drum Liner 57703</t>
  </si>
  <si>
    <t>Drum Liner 57704</t>
  </si>
  <si>
    <t>Drum Liner 57705</t>
  </si>
  <si>
    <t>Drum Liner 57706</t>
  </si>
  <si>
    <t>Drum Liner 57707</t>
  </si>
  <si>
    <t>Drum Liner 57708</t>
  </si>
  <si>
    <t>Drum Liner 57709</t>
  </si>
  <si>
    <t>Drum Liner 57710</t>
  </si>
  <si>
    <t>Drum Liner 57711</t>
  </si>
  <si>
    <t>Drum Liner 57712</t>
  </si>
  <si>
    <t>Drum Liner 57713</t>
  </si>
  <si>
    <t>Drum Liner 57714</t>
  </si>
  <si>
    <t>Drum Liner 57715</t>
  </si>
  <si>
    <t>Drum Liner 57716</t>
  </si>
  <si>
    <t>Drum Liner 57717</t>
  </si>
  <si>
    <t>Drum Liner 57718</t>
  </si>
  <si>
    <t>Drum Liner 57719</t>
  </si>
  <si>
    <t>Drum Liner 57720</t>
  </si>
  <si>
    <t>Drum Liner 57721</t>
  </si>
  <si>
    <t>Drum Liner 57722</t>
  </si>
  <si>
    <t>Drum Liner 57723</t>
  </si>
  <si>
    <t>Drum Liner 57724</t>
  </si>
  <si>
    <t>Drum Liner 57725</t>
  </si>
  <si>
    <t>Drum Liner 57726</t>
  </si>
  <si>
    <t>Drum Liner 57727</t>
  </si>
  <si>
    <t>Drum Liner 57728</t>
  </si>
  <si>
    <t>Drum Liner 57729</t>
  </si>
  <si>
    <t>Drum Liner 57730</t>
  </si>
  <si>
    <t>Drum Liner 57731</t>
  </si>
  <si>
    <t>Drum Liner 57732</t>
  </si>
  <si>
    <t>Drum Liner 57733</t>
  </si>
  <si>
    <t>Drum Liner 57734</t>
  </si>
  <si>
    <t>Drum Liner 57735</t>
  </si>
  <si>
    <t>Drum Liner 57736</t>
  </si>
  <si>
    <t>Drum Liner 57737</t>
  </si>
  <si>
    <t>Drum Liner 57738</t>
  </si>
  <si>
    <t>Drum Liner 57739</t>
  </si>
  <si>
    <t>Drum Liner 57740</t>
  </si>
  <si>
    <t>Drum Liner 57741</t>
  </si>
  <si>
    <t>Drum Liner 57742</t>
  </si>
  <si>
    <t>Drum Liner 57743</t>
  </si>
  <si>
    <t>Drum Liner 57744</t>
  </si>
  <si>
    <t>Drum Liner 57745</t>
  </si>
  <si>
    <t>Drum Liner 57746</t>
  </si>
  <si>
    <t>Drum Liner 57747</t>
  </si>
  <si>
    <t>Drum Liner 57748</t>
  </si>
  <si>
    <t>Drum Liner 57749</t>
  </si>
  <si>
    <t>Drum Liner 57750</t>
  </si>
  <si>
    <t>Drum Liner 57751</t>
  </si>
  <si>
    <t>Drum Liner 57752</t>
  </si>
  <si>
    <t>Drum Liner 57753</t>
  </si>
  <si>
    <t>Drum Liner 57754</t>
  </si>
  <si>
    <t>Drum Liner 57755</t>
  </si>
  <si>
    <t>RAS-P</t>
  </si>
  <si>
    <t>Method of Det</t>
  </si>
  <si>
    <t>Job Control</t>
  </si>
  <si>
    <t>Description</t>
  </si>
  <si>
    <t>Anthony</t>
  </si>
  <si>
    <t>Martinez</t>
  </si>
  <si>
    <t>Armstrong</t>
  </si>
  <si>
    <t>Robinson</t>
  </si>
  <si>
    <t>Arnold</t>
  </si>
  <si>
    <t>Clark</t>
  </si>
  <si>
    <t>Ashley</t>
  </si>
  <si>
    <t>Rodriguez</t>
  </si>
  <si>
    <t>Atkins</t>
  </si>
  <si>
    <t>Lewis</t>
  </si>
  <si>
    <t>Atkinson</t>
  </si>
  <si>
    <t>Lee</t>
  </si>
  <si>
    <t>Austin</t>
  </si>
  <si>
    <t>Walker</t>
  </si>
  <si>
    <t>Avery</t>
  </si>
  <si>
    <t>Hall</t>
  </si>
  <si>
    <t>Avila</t>
  </si>
  <si>
    <t>Ayala</t>
  </si>
  <si>
    <t>Young</t>
  </si>
  <si>
    <t>Ayers</t>
  </si>
  <si>
    <t>Hernandez</t>
  </si>
  <si>
    <t>Bailey</t>
  </si>
  <si>
    <t>Allocation --- by Region</t>
  </si>
  <si>
    <t>East</t>
  </si>
  <si>
    <t>Midwest</t>
  </si>
  <si>
    <t>South</t>
  </si>
  <si>
    <t>Mountain</t>
  </si>
  <si>
    <t>Pacific</t>
  </si>
  <si>
    <t>Program
Number</t>
  </si>
  <si>
    <t>Length
(Hours:Minutes)</t>
  </si>
  <si>
    <t>New Price</t>
  </si>
  <si>
    <t>Hood, Renee</t>
  </si>
  <si>
    <t>Vega, Alexandra</t>
  </si>
  <si>
    <t>Moss, Chan</t>
  </si>
  <si>
    <t>Bishop, Juan</t>
  </si>
  <si>
    <t>Malone, Daniel</t>
  </si>
  <si>
    <t>Carr, Susan</t>
  </si>
  <si>
    <t>Randall, Yvonne</t>
  </si>
  <si>
    <t>Stevens, Andrew</t>
  </si>
  <si>
    <t>Bailey, Victor</t>
  </si>
  <si>
    <t>Frost, Adam</t>
  </si>
  <si>
    <t>Noble, Michael</t>
  </si>
  <si>
    <t>Hoover, Evangeline</t>
  </si>
  <si>
    <t>Rodriguez, Scott</t>
  </si>
  <si>
    <t>McGee, Carol</t>
  </si>
  <si>
    <t>Anderson, Teason</t>
  </si>
  <si>
    <t>Wilkerson, Claudia</t>
  </si>
  <si>
    <t>Roy, Margarita</t>
  </si>
  <si>
    <t>Diaz, David</t>
  </si>
  <si>
    <t>Hardy, Svetlana</t>
  </si>
  <si>
    <t>Sullivan, Robert</t>
  </si>
  <si>
    <t>Day, David</t>
  </si>
  <si>
    <t>Wolf, Debbie</t>
  </si>
  <si>
    <t>Baxter, Teresa</t>
  </si>
  <si>
    <t>Taylor, Hector</t>
  </si>
  <si>
    <t>Kerr, Mihaela</t>
  </si>
  <si>
    <t>Petersen, Timothy</t>
  </si>
  <si>
    <t>Sweeney, Barbara</t>
  </si>
  <si>
    <t>Combs, Rick</t>
  </si>
  <si>
    <t>Webster, David</t>
  </si>
  <si>
    <t>Oconnor, Kent</t>
  </si>
  <si>
    <t>Tate, Zachary</t>
  </si>
  <si>
    <t>Zimmerman, Julian</t>
  </si>
  <si>
    <t>Park, Timothy</t>
  </si>
  <si>
    <t>Banks, Ryan</t>
  </si>
  <si>
    <t>Serrano, Al</t>
  </si>
  <si>
    <t>Chang, Gabriel</t>
  </si>
  <si>
    <t>Rojas, Charles</t>
  </si>
  <si>
    <t>McCall, Keith</t>
  </si>
  <si>
    <t>Parker, Carl</t>
  </si>
  <si>
    <t>McDonald, Debra</t>
  </si>
  <si>
    <t>Dyer, Carrie</t>
  </si>
  <si>
    <t>Booker, Judith</t>
  </si>
  <si>
    <t>Copeland, Roger</t>
  </si>
  <si>
    <t>Harrell, Cristin</t>
  </si>
  <si>
    <t>Berry, Jacklyn</t>
  </si>
  <si>
    <t>McGuire, Rebecca</t>
  </si>
  <si>
    <t>Bennett, Chris</t>
  </si>
  <si>
    <t>Branch, Brady</t>
  </si>
  <si>
    <t>Daniel, Robert</t>
  </si>
  <si>
    <t>Golden, Christine</t>
  </si>
  <si>
    <t>Padilla, Christopher</t>
  </si>
  <si>
    <t>Contreras, Dean</t>
  </si>
  <si>
    <t>Leblanc, Jenny</t>
  </si>
  <si>
    <t>Palmer, Terry</t>
  </si>
  <si>
    <t>Abbott, James</t>
  </si>
  <si>
    <t>Wilkins, Jesse</t>
  </si>
  <si>
    <t>Skinner, Jason</t>
  </si>
  <si>
    <t>Alvarez, Steven</t>
  </si>
  <si>
    <t>Castro, Christopher</t>
  </si>
  <si>
    <t>Norton, Bruce</t>
  </si>
  <si>
    <t>Clarke, Dennis</t>
  </si>
  <si>
    <t>Jordan, Mark</t>
  </si>
  <si>
    <t>Craig, Alan</t>
  </si>
  <si>
    <t>Montoya, Lisa</t>
  </si>
  <si>
    <t>Joseph, Christopher</t>
  </si>
  <si>
    <t>Gallegos, Rick</t>
  </si>
  <si>
    <t>Rodriquez, Denise</t>
  </si>
  <si>
    <t>Payne, Vicky</t>
  </si>
  <si>
    <t>Leonard, Paul</t>
  </si>
  <si>
    <t>William, William</t>
  </si>
  <si>
    <t>Ryan, Ryan</t>
  </si>
  <si>
    <t>Morrow, Richard</t>
  </si>
  <si>
    <t>Pratt, Erik</t>
  </si>
  <si>
    <t>Hart, Richard</t>
  </si>
  <si>
    <t>Fischer, David</t>
  </si>
  <si>
    <t>Johnston, Daniel</t>
  </si>
  <si>
    <t>Foster, Blane</t>
  </si>
  <si>
    <t>Vincent, Guy</t>
  </si>
  <si>
    <t>Pope, Duane</t>
  </si>
  <si>
    <t>Francis, Todd</t>
  </si>
  <si>
    <t>Richards, Richard</t>
  </si>
  <si>
    <t>Greene, Alexander</t>
  </si>
  <si>
    <t>Boyd, Debra</t>
  </si>
  <si>
    <t>Wheat Ridge, CO 80033</t>
  </si>
  <si>
    <t>Westminster, CO 80234</t>
  </si>
  <si>
    <t>Arvada, CO 80002</t>
  </si>
  <si>
    <t>Pueblo, CO 81008</t>
  </si>
  <si>
    <t>Aurora, CO 80014</t>
  </si>
  <si>
    <t>Ward, Williams</t>
  </si>
  <si>
    <t>Kent, Angus</t>
  </si>
  <si>
    <t>Wheeler, Meegan</t>
  </si>
  <si>
    <t>Norris, Tamara</t>
  </si>
  <si>
    <t>Silva, Stephen</t>
  </si>
  <si>
    <t>Weiss, Marisa</t>
  </si>
  <si>
    <t>Wiley, Gustavo</t>
  </si>
  <si>
    <t>Blackburn, Kathryn</t>
  </si>
  <si>
    <t>Cooper, Lisa</t>
  </si>
  <si>
    <t>Villarreal, Stephen</t>
  </si>
  <si>
    <t>Fleming, Irv</t>
  </si>
  <si>
    <t>Ellison, Melyssa</t>
  </si>
  <si>
    <t>McKenzie, Michelle</t>
  </si>
  <si>
    <t>Boyer, John</t>
  </si>
  <si>
    <t>Howard, Lisa</t>
  </si>
  <si>
    <t>Barber, Robbie</t>
  </si>
  <si>
    <t>Herring, Joanna</t>
  </si>
  <si>
    <t>Bridges, Jeff</t>
  </si>
  <si>
    <t>Hamilton, Theo</t>
  </si>
  <si>
    <t>Morse, Michael</t>
  </si>
  <si>
    <t>Owen, Robert</t>
  </si>
  <si>
    <t>Black, Cliff</t>
  </si>
  <si>
    <t>Rivers, Douglas</t>
  </si>
  <si>
    <t>Keller, Jason</t>
  </si>
  <si>
    <t>Perkins, Donald</t>
  </si>
  <si>
    <t>Davis, Tonya</t>
  </si>
  <si>
    <t>Humphrey, Andrew</t>
  </si>
  <si>
    <t>Meyers, David</t>
  </si>
  <si>
    <t>Gaines, Sheela</t>
  </si>
  <si>
    <t>Townsend, Jerry</t>
  </si>
  <si>
    <t>Barron, Michael</t>
  </si>
  <si>
    <t>Garrett, Christopher</t>
  </si>
  <si>
    <t>Dodson, David</t>
  </si>
  <si>
    <t>Roman, Teri</t>
  </si>
  <si>
    <t>Torres, Bruce</t>
  </si>
  <si>
    <t>Pace, Joseph</t>
  </si>
  <si>
    <t>McKee, Michelle</t>
  </si>
  <si>
    <t>Cincinnati, OH 45220</t>
  </si>
  <si>
    <t>Ferguson, John</t>
  </si>
  <si>
    <t>Nash, Mark</t>
  </si>
  <si>
    <t>Ramirez, Keith</t>
  </si>
  <si>
    <t>Fuller, Brenda</t>
  </si>
  <si>
    <t>Daniels, Janet</t>
  </si>
  <si>
    <t>Haynes, Ernest</t>
  </si>
  <si>
    <t>Perry, Christopher</t>
  </si>
  <si>
    <t>Pierce, Karen</t>
  </si>
  <si>
    <t>Hutchinson, Robin</t>
  </si>
  <si>
    <t>Chase, Troy</t>
  </si>
  <si>
    <t>Dunn, Matthew</t>
  </si>
  <si>
    <t>Shelton, Donna</t>
  </si>
  <si>
    <t>Carrillo, Robert</t>
  </si>
  <si>
    <t>Moses, Mark</t>
  </si>
  <si>
    <t>Simon, Sheila</t>
  </si>
  <si>
    <t>Callahan, Marilyn</t>
  </si>
  <si>
    <t>Conner, Mark</t>
  </si>
  <si>
    <t>Stanley, Eric</t>
  </si>
  <si>
    <t>McCarthy, Ryan</t>
  </si>
  <si>
    <t>Roberts, Jackie</t>
  </si>
  <si>
    <t>Phillips, Liesl</t>
  </si>
  <si>
    <t>Ortega, Jeffrey</t>
  </si>
  <si>
    <t>Garcia, Karen</t>
  </si>
  <si>
    <t>Baker, Barney</t>
  </si>
  <si>
    <t>Fields, Cathy</t>
  </si>
  <si>
    <t>Fitzgerald, George</t>
  </si>
  <si>
    <t>Mendez, Max</t>
  </si>
  <si>
    <t>Hammond, Robert</t>
  </si>
  <si>
    <t>Dallas</t>
  </si>
  <si>
    <t>8k0y194</t>
  </si>
  <si>
    <t>9c0k904</t>
  </si>
  <si>
    <t>3g6g702</t>
  </si>
  <si>
    <t>3v6f140</t>
  </si>
  <si>
    <t>3g7r230</t>
  </si>
  <si>
    <t>6v4m198</t>
  </si>
  <si>
    <t>9f9h302</t>
  </si>
  <si>
    <t>5y6d919</t>
  </si>
  <si>
    <t>2w7s145</t>
  </si>
  <si>
    <t>4i2w316</t>
  </si>
  <si>
    <t>3w5y443</t>
  </si>
  <si>
    <t>5j6r662</t>
  </si>
  <si>
    <t>3a5y444</t>
  </si>
  <si>
    <t>5c6r663</t>
  </si>
  <si>
    <t>3b5y445</t>
  </si>
  <si>
    <t>5i6r664</t>
  </si>
  <si>
    <t>3j5y446</t>
  </si>
  <si>
    <t>5t6r665</t>
  </si>
  <si>
    <t>3u5y447</t>
  </si>
  <si>
    <t>5y6r666</t>
  </si>
  <si>
    <t>3x5y448</t>
  </si>
  <si>
    <t>8K0Y194</t>
  </si>
  <si>
    <t>Sims, Don</t>
  </si>
  <si>
    <t>Vaughn, Harlon</t>
  </si>
  <si>
    <t>Solomon, Michael</t>
  </si>
  <si>
    <t>Bowen, Kes</t>
  </si>
  <si>
    <t>Morgan, Patricia</t>
  </si>
  <si>
    <t>Dawson, Jonathan</t>
  </si>
  <si>
    <t>Conley, Mark</t>
  </si>
  <si>
    <t>Morrison, Julie</t>
  </si>
  <si>
    <t>Spears, Melanie</t>
  </si>
  <si>
    <t>Kemp, Holly</t>
  </si>
  <si>
    <t>Poole, Tracy</t>
  </si>
  <si>
    <t>Lester, Sherri</t>
  </si>
  <si>
    <t>Mitchell, Shannon</t>
  </si>
  <si>
    <t>Jenkins, Scott</t>
  </si>
  <si>
    <t>Nichols, Nathaniel</t>
  </si>
  <si>
    <t>Owens, Dwight</t>
  </si>
  <si>
    <t>Sanchez, Greg</t>
  </si>
  <si>
    <t>Snow, Desiree</t>
  </si>
  <si>
    <t>Bradley, David</t>
  </si>
  <si>
    <t>May, Steve</t>
  </si>
  <si>
    <t>Fisher, Maria</t>
  </si>
  <si>
    <t>Cross, Marc</t>
  </si>
  <si>
    <t>Caldwell, Pete</t>
  </si>
  <si>
    <t>Thompson, John</t>
  </si>
  <si>
    <t>Cline, Rebecca</t>
  </si>
  <si>
    <t>Brady, Traci</t>
  </si>
  <si>
    <t>Mack, Barry</t>
  </si>
  <si>
    <t>Hill, Robin</t>
  </si>
  <si>
    <t>Drake, Kyle</t>
  </si>
  <si>
    <t>Neal, Sally</t>
  </si>
  <si>
    <t>Gardner, Anthony</t>
  </si>
  <si>
    <t>Hancock, Allen</t>
  </si>
  <si>
    <t>Christensen, Jill</t>
  </si>
  <si>
    <t>Gallagher, Johnson</t>
  </si>
  <si>
    <t>Sherman, Karin</t>
  </si>
  <si>
    <t>Farrell, Laura</t>
  </si>
  <si>
    <t>Bauer, Chris</t>
  </si>
  <si>
    <t>Myers, Marc</t>
  </si>
  <si>
    <t>Tyler, Javier</t>
  </si>
  <si>
    <t>Eaton, Cris</t>
  </si>
  <si>
    <t>Gregory, Jon</t>
  </si>
  <si>
    <t>Montgomery, Christopher</t>
  </si>
  <si>
    <t>Sexton, John</t>
  </si>
  <si>
    <t>Norman, Rita</t>
  </si>
  <si>
    <t>Weaver, Eric</t>
  </si>
  <si>
    <t>Bradshaw, Sheryl</t>
  </si>
  <si>
    <t>Strickland, Rajean</t>
  </si>
  <si>
    <t>Decker, Amy</t>
  </si>
  <si>
    <t>Nguyen, Dennis</t>
  </si>
  <si>
    <t>Flowers, Kathleen</t>
  </si>
  <si>
    <t>Flores, Angela</t>
  </si>
  <si>
    <t>Murphy, Jeff</t>
  </si>
  <si>
    <t>Hartman, Michael</t>
  </si>
  <si>
    <t>Gross, Davin</t>
  </si>
  <si>
    <t>Beasley, Timothy</t>
  </si>
  <si>
    <t>Hodge, Craig</t>
  </si>
  <si>
    <t>English, David</t>
  </si>
  <si>
    <t>Rush, Lateef</t>
  </si>
  <si>
    <t>Chambers, Richard</t>
  </si>
  <si>
    <t>Herman, Henrietta</t>
  </si>
  <si>
    <t>Sheppard, Curtis</t>
  </si>
  <si>
    <t>Ingram, Matt</t>
  </si>
  <si>
    <t>Williams, Scott</t>
  </si>
  <si>
    <t>Dennis, Paul</t>
  </si>
  <si>
    <t>Webb, Jim</t>
  </si>
  <si>
    <t>Phelps, Gretchen</t>
  </si>
  <si>
    <t>Bruce, Kevin</t>
  </si>
  <si>
    <t>Blair, Sperry</t>
  </si>
  <si>
    <t>Santos, Garret</t>
  </si>
  <si>
    <t>Tanner, Timothy</t>
  </si>
  <si>
    <t>Elliott, Anthony</t>
  </si>
  <si>
    <t>Scott, Todd</t>
  </si>
  <si>
    <t>Molina, Michael</t>
  </si>
  <si>
    <t>Goodman, Kuyler</t>
  </si>
  <si>
    <t>Watts, Curtis</t>
  </si>
  <si>
    <t>Patton, Corey</t>
  </si>
  <si>
    <t>Frazier, Chris</t>
  </si>
  <si>
    <t>Pitts, Dana</t>
  </si>
  <si>
    <t>Cameron, John</t>
  </si>
  <si>
    <t>Olson, Melanie</t>
  </si>
  <si>
    <t>Osborne, Bill</t>
  </si>
  <si>
    <t>Rios, Fredrick</t>
  </si>
  <si>
    <t>Roberson, Eileen</t>
  </si>
  <si>
    <t>Harding, Erin</t>
  </si>
  <si>
    <t>Hubbard, Sandra</t>
  </si>
  <si>
    <t>Guerra, Karen</t>
  </si>
  <si>
    <t>Juarez, Neill</t>
  </si>
  <si>
    <t>Burton, Cam</t>
  </si>
  <si>
    <t>Barr, Jennifer</t>
  </si>
  <si>
    <t>Stevenson, Michael</t>
  </si>
  <si>
    <t>Pena, Erik</t>
  </si>
  <si>
    <t>Foley, Peter</t>
  </si>
  <si>
    <t>Salazar, Ruben</t>
  </si>
  <si>
    <t>Harper, Cynthia</t>
  </si>
  <si>
    <t>Cain, Lon</t>
  </si>
  <si>
    <t>Paul, Michael</t>
  </si>
  <si>
    <t>Lawson, Erin</t>
  </si>
  <si>
    <t>Henson, Debra</t>
  </si>
  <si>
    <t>White, Daniel</t>
  </si>
  <si>
    <t>Orr, Jennifer</t>
  </si>
  <si>
    <t>Alvarado, Sonia</t>
  </si>
  <si>
    <t>Campos, Richard</t>
  </si>
  <si>
    <t>Vargas, Bryant</t>
  </si>
  <si>
    <t>Browning, Kathleen</t>
  </si>
  <si>
    <t>Stewart, Elizabeth</t>
  </si>
  <si>
    <t>Brewer, Khurrum</t>
  </si>
  <si>
    <t>Ford, Matt</t>
  </si>
  <si>
    <t>Aguilar, Kevin</t>
  </si>
  <si>
    <t>Blake, Thomas</t>
  </si>
  <si>
    <t>Reynolds, Barbara</t>
  </si>
  <si>
    <t>Wood, Larry</t>
  </si>
  <si>
    <t>Calhoun, Dac Vinh</t>
  </si>
  <si>
    <t>Robles, Charles</t>
  </si>
  <si>
    <t>Nicholson, Lee</t>
  </si>
  <si>
    <t>Arnold, Cole</t>
  </si>
  <si>
    <t>Fowler, John</t>
  </si>
  <si>
    <t>Garza, Anthony</t>
  </si>
  <si>
    <t>Rivera, Timothy</t>
  </si>
  <si>
    <t>Romero, Randy</t>
  </si>
  <si>
    <t>Hines, Herb</t>
  </si>
  <si>
    <t>Landry, Linda</t>
  </si>
  <si>
    <t>Walter, Michael</t>
  </si>
  <si>
    <t>Jones, John</t>
  </si>
  <si>
    <t>Franklin, Alicia</t>
  </si>
  <si>
    <t>Rowe, Ken</t>
  </si>
  <si>
    <t>Adkins, Michael</t>
  </si>
  <si>
    <t>Welch, Michael</t>
  </si>
  <si>
    <t>Sellers, William</t>
  </si>
  <si>
    <t>Todd, Steven</t>
  </si>
  <si>
    <t>Graves, Michael</t>
  </si>
  <si>
    <t>Knox, Lori</t>
  </si>
  <si>
    <t>Guzman, Don</t>
  </si>
  <si>
    <t>Floyd, Eric</t>
  </si>
  <si>
    <t>Manning, John</t>
  </si>
  <si>
    <t>Lane, Brandyn</t>
  </si>
  <si>
    <t>Saunders, Corey</t>
  </si>
  <si>
    <t>Woodward, Timothy</t>
  </si>
  <si>
    <t>Yates, Doug</t>
  </si>
  <si>
    <t>Holt, Robert</t>
  </si>
  <si>
    <t>Trevino, Gary</t>
  </si>
  <si>
    <t>Lawrence, Ronald</t>
  </si>
  <si>
    <t>Tran, Chad</t>
  </si>
  <si>
    <t>Kennedy, Kimberly</t>
  </si>
  <si>
    <t>Figueroa, Leonard</t>
  </si>
  <si>
    <t>Rodgers, Daniel</t>
  </si>
  <si>
    <t>Russell, Mark</t>
  </si>
  <si>
    <t>Little, Steve</t>
  </si>
  <si>
    <t>Butler, Roy</t>
  </si>
  <si>
    <t>Kelley, Nancy</t>
  </si>
  <si>
    <t>Richard, Karen</t>
  </si>
  <si>
    <t>Small, Athanasios</t>
  </si>
  <si>
    <t>Cole, Elbert</t>
  </si>
  <si>
    <t>McCullough, Scott</t>
  </si>
  <si>
    <t>Horn, George</t>
  </si>
  <si>
    <t>Cochran, Andrea</t>
  </si>
  <si>
    <t>Dudley, James</t>
  </si>
  <si>
    <t>Davidson, Jaime</t>
  </si>
  <si>
    <t>Houston, Mark</t>
  </si>
  <si>
    <t>Reyes, Mary</t>
  </si>
  <si>
    <t>Long, Gary</t>
  </si>
  <si>
    <t>Bartlett, Julia</t>
  </si>
  <si>
    <t>Washington, Phillip</t>
  </si>
  <si>
    <t>Graham, David</t>
  </si>
  <si>
    <t>Benson, Troy</t>
  </si>
  <si>
    <t>Maynard, Susan</t>
  </si>
  <si>
    <t>Lucas, John</t>
  </si>
  <si>
    <t>Barrett, John</t>
  </si>
  <si>
    <t>Preston, Chris</t>
  </si>
  <si>
    <t>Wall, John</t>
  </si>
  <si>
    <t>Miller, Jessica</t>
  </si>
  <si>
    <t>Love, Danny</t>
  </si>
  <si>
    <t>George, Jessica</t>
  </si>
  <si>
    <t>Moreno, Christopher</t>
  </si>
  <si>
    <t>Mathews, Marcia</t>
  </si>
  <si>
    <t>Moore, Robert</t>
  </si>
  <si>
    <t>Pruitt, Randy</t>
  </si>
  <si>
    <t>Beck, Craig</t>
  </si>
  <si>
    <t>Dean, Gayla</t>
  </si>
  <si>
    <t>Gonzalez, David</t>
  </si>
  <si>
    <t>Glover, Eugene</t>
  </si>
  <si>
    <t>Collins, Michael</t>
  </si>
  <si>
    <t>Hawkins, Douglas</t>
  </si>
  <si>
    <t>Avila, Jody</t>
  </si>
  <si>
    <t>Hobbs, Scott</t>
  </si>
  <si>
    <t>McClure, Gary</t>
  </si>
  <si>
    <t>Hanson, Dennis</t>
  </si>
  <si>
    <t>Wallace, Timothy</t>
  </si>
  <si>
    <t>Carson, Anthony</t>
  </si>
  <si>
    <t>Dalton, Carol</t>
  </si>
  <si>
    <t>Watson, Christian</t>
  </si>
  <si>
    <t>Vasquez, Michael</t>
  </si>
  <si>
    <t>Brooks, Richard</t>
  </si>
  <si>
    <t>Anthony, Robert</t>
  </si>
  <si>
    <t>Hopkins, Lisa</t>
  </si>
  <si>
    <t>Garner, Terry</t>
  </si>
  <si>
    <t>Camacho, Stephanie</t>
  </si>
  <si>
    <t>Tucker, James</t>
  </si>
  <si>
    <t>West, Jeffrey</t>
  </si>
  <si>
    <t>Barnes, Grant</t>
  </si>
  <si>
    <t>McCormick, Hsi</t>
  </si>
  <si>
    <t>Hess, Brian</t>
  </si>
  <si>
    <t>Porter, Rachel</t>
  </si>
  <si>
    <t>Grimes, Jeffrey</t>
  </si>
  <si>
    <t>Huff, Erik</t>
  </si>
  <si>
    <t>Reeves, Greg</t>
  </si>
  <si>
    <t>Pacheco, Therese</t>
  </si>
  <si>
    <t>Livingston, Lynette</t>
  </si>
  <si>
    <t>Hardin, Gregory</t>
  </si>
  <si>
    <t>Marquez, Thomas</t>
  </si>
  <si>
    <t>Matthews, Diane</t>
  </si>
  <si>
    <t>Munoz, Michael</t>
  </si>
  <si>
    <t>Douglas, Kenneth</t>
  </si>
  <si>
    <t>Howell, Douglas</t>
  </si>
  <si>
    <t>Harvey, Michael</t>
  </si>
  <si>
    <t>Parrish, Debra</t>
  </si>
  <si>
    <t>Stone, Brian</t>
  </si>
  <si>
    <t>Wells, Carlos</t>
  </si>
  <si>
    <t>Schroeder, Bennet</t>
  </si>
  <si>
    <t>McCoy, Preston</t>
  </si>
  <si>
    <t>Bean, Deborah</t>
  </si>
  <si>
    <t>Kirby, Michael</t>
  </si>
  <si>
    <t>Ellis, Brenda</t>
  </si>
  <si>
    <t>Wiggins, Frank</t>
  </si>
  <si>
    <t>Collier, Dean</t>
  </si>
  <si>
    <t>Horton, Cleatis</t>
  </si>
  <si>
    <t>Buchanan, Dennis</t>
  </si>
  <si>
    <t>Hernandez, Glenn</t>
  </si>
  <si>
    <t>Holland, Donald</t>
  </si>
  <si>
    <t>Coleman, Roque</t>
  </si>
  <si>
    <t>Bush, Rena</t>
  </si>
  <si>
    <t>Mercado, David</t>
  </si>
  <si>
    <t>Kelly, Icelita</t>
  </si>
  <si>
    <t>Kim, Deborah</t>
  </si>
  <si>
    <t>Morales, Linda</t>
  </si>
  <si>
    <t>Soto, Christopher</t>
  </si>
  <si>
    <t>Trujillo, Shawn</t>
  </si>
  <si>
    <t>Stephenson, Matthew</t>
  </si>
  <si>
    <t>Ross, Janice</t>
  </si>
  <si>
    <t>Lowe, Michelle</t>
  </si>
  <si>
    <t>Roth, Tony</t>
  </si>
  <si>
    <t>Middleton, Jen</t>
  </si>
  <si>
    <t>Lee, Charles</t>
  </si>
  <si>
    <t>Dorsey, Matthew</t>
  </si>
  <si>
    <t>Rogers, Colleen</t>
  </si>
  <si>
    <t>Ball, Kirk</t>
  </si>
  <si>
    <t>French, Robert</t>
  </si>
  <si>
    <t>McKinney, Christofer</t>
  </si>
  <si>
    <t>Lamb, John</t>
  </si>
  <si>
    <t>Marsh, Cynthia</t>
  </si>
  <si>
    <t>Ballard, Martin</t>
  </si>
  <si>
    <t>Potter, Dawn</t>
  </si>
  <si>
    <t>Sharp, Janine</t>
  </si>
  <si>
    <t>Valdez, Ann</t>
  </si>
  <si>
    <t>Gordon, Diane</t>
  </si>
  <si>
    <t>Andrews, Diane</t>
  </si>
  <si>
    <t>Estes, Mary</t>
  </si>
  <si>
    <t>Wilson, Jessica</t>
  </si>
  <si>
    <t>Rich, Brent</t>
  </si>
  <si>
    <t>Savage, John</t>
  </si>
  <si>
    <t>Holloway, Christopher</t>
  </si>
  <si>
    <t>Maldonado, Robert</t>
  </si>
  <si>
    <t>Guerrero, Laura</t>
  </si>
  <si>
    <t>McClain, Steven</t>
  </si>
  <si>
    <t>Walls, Brian</t>
  </si>
  <si>
    <t>Garrison, Christopher</t>
  </si>
  <si>
    <t>Smith, Koleen</t>
  </si>
  <si>
    <t>Cummings, Jose</t>
  </si>
  <si>
    <t>Lara, Mark</t>
  </si>
  <si>
    <t>Carroll, Lesa</t>
  </si>
  <si>
    <t>Wade, Kevin</t>
  </si>
  <si>
    <t>Gutierrez, Regina</t>
  </si>
  <si>
    <t>Richardson, Deborah</t>
  </si>
  <si>
    <t>Barton, Barry</t>
  </si>
  <si>
    <t>Chapman, Jessica</t>
  </si>
  <si>
    <t>Swanson, Vicki</t>
  </si>
  <si>
    <t>Weber, Larry</t>
  </si>
  <si>
    <t>Summers, Harold</t>
  </si>
  <si>
    <t>Green, Kim</t>
  </si>
  <si>
    <t>Lopez, Stephen</t>
  </si>
  <si>
    <t>Cobb, Nicole</t>
  </si>
  <si>
    <t>Cortez, Jack</t>
  </si>
  <si>
    <t>Monroe, Justin</t>
  </si>
  <si>
    <t>Patrick, Wendy</t>
  </si>
  <si>
    <t>Winters, Shaun</t>
  </si>
  <si>
    <t>Sparks, Terri</t>
  </si>
  <si>
    <t>Short, Timothy</t>
  </si>
  <si>
    <t>Freeman, Dennis</t>
  </si>
  <si>
    <t>Griffin, Debbi</t>
  </si>
  <si>
    <t>Wyatt, Kelly</t>
  </si>
  <si>
    <t>Underwood, Todd</t>
  </si>
  <si>
    <t>Dixon, Richard</t>
  </si>
  <si>
    <t>Dominguez, Duane</t>
  </si>
  <si>
    <t>Colon, Donnie</t>
  </si>
  <si>
    <t>Clayton, Gregory</t>
  </si>
  <si>
    <t>Johnson, Mary Jo</t>
  </si>
  <si>
    <t>Glass, John</t>
  </si>
  <si>
    <t>Newton, Leigh</t>
  </si>
  <si>
    <t>Hickman, John</t>
  </si>
  <si>
    <t>Higgins, Angela</t>
  </si>
  <si>
    <t>Mosley, Michael</t>
  </si>
  <si>
    <t>Heath, Deborah</t>
  </si>
  <si>
    <t>Rose, Mark</t>
  </si>
  <si>
    <t>Durham, Troy</t>
  </si>
  <si>
    <t>Nixon, Randy</t>
  </si>
  <si>
    <t>Salinas, Jon</t>
  </si>
  <si>
    <t>McConnell, Justin</t>
  </si>
  <si>
    <t>Hatfield, Carl</t>
  </si>
  <si>
    <t>Harris, Brian</t>
  </si>
  <si>
    <t>Hunt, Norman</t>
  </si>
  <si>
    <t>Martinez, Kathleen</t>
  </si>
  <si>
    <t>Robbins, Suzanne</t>
  </si>
  <si>
    <t>Grant, Leonard</t>
  </si>
  <si>
    <t>Stephens, Bonnie</t>
  </si>
  <si>
    <t>Jackson, Eric</t>
  </si>
  <si>
    <t>Harrison, Jonathan</t>
  </si>
  <si>
    <t>Cox, Stephanie</t>
  </si>
  <si>
    <t>Robinson, John</t>
  </si>
  <si>
    <t>Chen, Jaime</t>
  </si>
  <si>
    <t>Navarro, Marc</t>
  </si>
  <si>
    <t>Rice, Diane</t>
  </si>
  <si>
    <t>Klein, Robert</t>
  </si>
  <si>
    <t>Pearson, Cassy</t>
  </si>
  <si>
    <t>Allison, Timothy</t>
  </si>
  <si>
    <t>Stokes, Jonathan</t>
  </si>
  <si>
    <t>Price, Diana</t>
  </si>
  <si>
    <t>Massey, Mark</t>
  </si>
  <si>
    <t>Bass, Justin</t>
  </si>
  <si>
    <t>Murray, Rebecca</t>
  </si>
  <si>
    <t>Burke, Michael</t>
  </si>
  <si>
    <t>Parsons, Phillip</t>
  </si>
  <si>
    <t>Harrington, Aron</t>
  </si>
  <si>
    <t>Hodges, Lisa</t>
  </si>
  <si>
    <t>Patterson, Robert</t>
  </si>
  <si>
    <t>Pennington, Gary</t>
  </si>
  <si>
    <t>Gill, Douglas</t>
  </si>
  <si>
    <t>Hale, Deon</t>
  </si>
  <si>
    <t>Vazquez, Kenneth</t>
  </si>
  <si>
    <t>Boone, Eric</t>
  </si>
  <si>
    <t>McDaniel, Tamara</t>
  </si>
  <si>
    <t>Wilkinson, Gregory</t>
  </si>
  <si>
    <t>McIntosh, Jeremy</t>
  </si>
  <si>
    <t>Obrien, Madelyn</t>
  </si>
  <si>
    <t>Blackwell, Brandon</t>
  </si>
  <si>
    <t>Gilbert, Shannon</t>
  </si>
  <si>
    <t>Harmon, Paul</t>
  </si>
  <si>
    <t>Atkins, Kevin</t>
  </si>
  <si>
    <t>Bradford, Raymond</t>
  </si>
  <si>
    <t>McDowell, Scott</t>
  </si>
  <si>
    <t>Erickson, Ricky</t>
  </si>
  <si>
    <t>Meyer, Charles</t>
  </si>
  <si>
    <t>Duncan, George</t>
  </si>
  <si>
    <t>Pittman, Bacardi</t>
  </si>
  <si>
    <t>Lyons, Brian</t>
  </si>
  <si>
    <t>Merritt, Kevin</t>
  </si>
  <si>
    <t>Campbell, Michael</t>
  </si>
  <si>
    <t>McBride, Grazyna</t>
  </si>
  <si>
    <t>Dickerson, Lincoln</t>
  </si>
  <si>
    <t>Mathis, Shari</t>
  </si>
  <si>
    <t>Powers, Tia</t>
  </si>
  <si>
    <t>Bond, John</t>
  </si>
  <si>
    <t>Gilmore, Terry</t>
  </si>
  <si>
    <t>Deleon, Jaquelyn</t>
  </si>
  <si>
    <t>Wong, Dennis</t>
  </si>
  <si>
    <t>Delgado, Dale</t>
  </si>
  <si>
    <t>Gray, Mark</t>
  </si>
  <si>
    <t>Spencer, Boyd</t>
  </si>
  <si>
    <t>Keith, Thomas</t>
  </si>
  <si>
    <t>Jefferson, Elaine</t>
  </si>
  <si>
    <t>Greer, Brian</t>
  </si>
  <si>
    <t>Curry, Hunyen</t>
  </si>
  <si>
    <t>Farmer, Suzanne</t>
  </si>
  <si>
    <t>Nelson, Shira</t>
  </si>
  <si>
    <t>Burgess, Cherie</t>
  </si>
  <si>
    <t>Terry, Karin</t>
  </si>
  <si>
    <t>Carey, Andrea</t>
  </si>
  <si>
    <t>Hudson, Lorna</t>
  </si>
  <si>
    <t>Hull, Jeanne</t>
  </si>
  <si>
    <t>Davenport, Troy</t>
  </si>
  <si>
    <t>Allen, Thomas</t>
  </si>
  <si>
    <t>Lindsey, Deborah</t>
  </si>
  <si>
    <t>Wolfe, Keith</t>
  </si>
  <si>
    <t>Wise, Ted</t>
  </si>
  <si>
    <t>Mason, Suzanne</t>
  </si>
  <si>
    <t>Maxwell, Jill</t>
  </si>
  <si>
    <t>Alexander, Charles</t>
  </si>
  <si>
    <t>Atkinson, Danielle</t>
  </si>
  <si>
    <t>Bryan, Thomas</t>
  </si>
  <si>
    <t>Burns, Fiona</t>
  </si>
  <si>
    <t>Lang, Dana</t>
  </si>
  <si>
    <t>Evans, Rolin</t>
  </si>
  <si>
    <t>Santiago, Michael</t>
  </si>
  <si>
    <t>Frank, William</t>
  </si>
  <si>
    <t>Chandler, Diane</t>
  </si>
  <si>
    <t>Sandoval, James</t>
  </si>
  <si>
    <t>Giles, Kathleen</t>
  </si>
  <si>
    <t>Young, Benjamin</t>
  </si>
  <si>
    <t>Strong, Lisa</t>
  </si>
  <si>
    <t>Hunter, Lisa</t>
  </si>
  <si>
    <t>Bell, David</t>
  </si>
  <si>
    <t>Gates, Anne</t>
  </si>
  <si>
    <t>Rhodes, Brenda</t>
  </si>
  <si>
    <t>Leach, Jingwen</t>
  </si>
  <si>
    <t>Ramsey, Nathaniel</t>
  </si>
  <si>
    <t>Morris, Richelle</t>
  </si>
  <si>
    <t>Riley, David</t>
  </si>
  <si>
    <t>Fox, Ellen</t>
  </si>
  <si>
    <t>Melton, Scott</t>
  </si>
  <si>
    <t>Ruiz, Randall</t>
  </si>
  <si>
    <t>Pugh, Lawrence</t>
  </si>
  <si>
    <t>Woodard, Charles</t>
  </si>
  <si>
    <t>Warren, Jean</t>
  </si>
  <si>
    <t>Schultz, Norman</t>
  </si>
  <si>
    <t>Jacobs, Florianne</t>
  </si>
  <si>
    <t>Acosta, Robert</t>
  </si>
  <si>
    <t>Conway, Brett</t>
  </si>
  <si>
    <t>Hogan, Daniel</t>
  </si>
  <si>
    <t>Quinn, Cinnamon</t>
  </si>
  <si>
    <t>Schwartz, Joseph</t>
  </si>
  <si>
    <t>Ortiz, Cynthia</t>
  </si>
  <si>
    <t>Shannon, Kevin</t>
  </si>
  <si>
    <t>Casey, Ronald</t>
  </si>
  <si>
    <t>McLean, Richard</t>
  </si>
  <si>
    <t>Burnett, Kevin</t>
  </si>
  <si>
    <t>Armstrong, David</t>
  </si>
  <si>
    <t>Larson, David</t>
  </si>
  <si>
    <t>Kirk, Chris</t>
  </si>
  <si>
    <t>Best, Lara</t>
  </si>
  <si>
    <t>York, Steven</t>
  </si>
  <si>
    <t>Walsh, Matthew</t>
  </si>
  <si>
    <t>Duran, Brian</t>
  </si>
  <si>
    <t>Johns, Chad</t>
  </si>
  <si>
    <t>Clay, William</t>
  </si>
  <si>
    <t>Prince, Robert</t>
  </si>
  <si>
    <t>Whitaker, Jessica</t>
  </si>
  <si>
    <t>Blankenship, Roger</t>
  </si>
  <si>
    <t>Miles, Kenneth</t>
  </si>
  <si>
    <t>Reese, Marc</t>
  </si>
  <si>
    <t>Olsen, Ewan</t>
  </si>
  <si>
    <t>Schmidt, Michael</t>
  </si>
  <si>
    <t>Wright, Brad</t>
  </si>
  <si>
    <t>Blevins, Carey</t>
  </si>
  <si>
    <t>Hensley, William</t>
  </si>
  <si>
    <t>Ayala, Polly</t>
  </si>
  <si>
    <t>Schneider, Gay</t>
  </si>
  <si>
    <t>Bowers, Tammy</t>
  </si>
  <si>
    <t>Flynn, Melissa</t>
  </si>
  <si>
    <t>Oneal, William</t>
  </si>
  <si>
    <t>Snyder, Duane</t>
  </si>
  <si>
    <t>Carlson, Jeremy</t>
  </si>
  <si>
    <t>Henderson, Anthony</t>
  </si>
  <si>
    <t>Sanders, Troy</t>
  </si>
  <si>
    <t>Mullins, Angela</t>
  </si>
  <si>
    <t>Brown, Donald</t>
  </si>
  <si>
    <t>Ramos, Jan</t>
  </si>
  <si>
    <t>Page, Lisa</t>
  </si>
  <si>
    <t>Austin, William</t>
  </si>
  <si>
    <t>Beard, Sandi</t>
  </si>
  <si>
    <t>Patel, Donald</t>
  </si>
  <si>
    <t>Gomez, Ed</t>
  </si>
  <si>
    <t>Espinoza, Derrell</t>
  </si>
  <si>
    <t>Lynch, Scott</t>
  </si>
  <si>
    <t>Griffith, Michelle</t>
  </si>
  <si>
    <t>Charles, Jeffrey</t>
  </si>
  <si>
    <t>Vance, Cheryl</t>
  </si>
  <si>
    <t>Jimenez, Dominic</t>
  </si>
  <si>
    <t>Willis, Ralph</t>
  </si>
  <si>
    <t>Luna, Rodney</t>
  </si>
  <si>
    <t>Kramer, Faye</t>
  </si>
  <si>
    <t>Ware, David</t>
  </si>
  <si>
    <t>Knight, Denise</t>
  </si>
  <si>
    <t>Koch, Danielle</t>
  </si>
  <si>
    <t>Leon, Emily</t>
  </si>
  <si>
    <t>Mendoza, Bobby</t>
  </si>
  <si>
    <t>Marshall, Anita</t>
  </si>
  <si>
    <t>Chavez, Thomas</t>
  </si>
  <si>
    <t>Barnett, Brenda</t>
  </si>
  <si>
    <t>Everett, Dan</t>
  </si>
  <si>
    <t>Waters, Alfred</t>
  </si>
  <si>
    <t>Hicks, Monica</t>
  </si>
  <si>
    <t>Carter, Allan</t>
  </si>
  <si>
    <t>Jennings, Gary</t>
  </si>
  <si>
    <t>Velez, Letitia</t>
  </si>
  <si>
    <t>Whitehead, Carolyn</t>
  </si>
  <si>
    <t>Medina, Warren</t>
  </si>
  <si>
    <t>Warner, Stephen</t>
  </si>
  <si>
    <t>Hoffman, Brian D</t>
  </si>
  <si>
    <t>Ray, ReAnnon</t>
  </si>
  <si>
    <t>Gonzales, David</t>
  </si>
  <si>
    <t>Wilcox, Robert</t>
  </si>
  <si>
    <t>Hurst, Thomas</t>
  </si>
  <si>
    <t>Estrada, Joan</t>
  </si>
  <si>
    <t>Simmons, Robert</t>
  </si>
  <si>
    <t>Stafford, Rhonda</t>
  </si>
  <si>
    <t>Shields, Robert</t>
  </si>
  <si>
    <t>Bryant, Douglas</t>
  </si>
  <si>
    <t>Mann, Lowell</t>
  </si>
  <si>
    <t>Ayers, Douglas</t>
  </si>
  <si>
    <t>Glenn, Christopher</t>
  </si>
  <si>
    <t>Bates, Verna</t>
  </si>
  <si>
    <t>Crawford, Ronald</t>
  </si>
  <si>
    <t>Singleton, David</t>
  </si>
  <si>
    <t>Oliver, Francisco</t>
  </si>
  <si>
    <t>Robertson, Nathan</t>
  </si>
  <si>
    <t>Fernandez, Marie</t>
  </si>
  <si>
    <t>Powell, Juli</t>
  </si>
  <si>
    <t>Gibson, Janet</t>
  </si>
  <si>
    <t>Edwards, Phillip</t>
  </si>
  <si>
    <t>Watkins, Gary</t>
  </si>
  <si>
    <t>Byrd, Asa</t>
  </si>
  <si>
    <t>Hampton, Catherine</t>
  </si>
  <si>
    <t>Cook, Mark</t>
  </si>
  <si>
    <t>Becker, Gretchen</t>
  </si>
  <si>
    <t>Martin, Terry</t>
  </si>
  <si>
    <t>Sawyer, Catherine</t>
  </si>
  <si>
    <t>Shaffer, Nobuko</t>
  </si>
  <si>
    <t>Brock, Ensley</t>
  </si>
  <si>
    <t>Clark, William</t>
  </si>
  <si>
    <t>Shepherd, Annie</t>
  </si>
  <si>
    <t>Larsen, Lara</t>
  </si>
  <si>
    <t>Sloan, Cindy</t>
  </si>
  <si>
    <t>Bowman, Michael</t>
  </si>
  <si>
    <t>Wagner, Lynne</t>
  </si>
  <si>
    <t>Christian, Melissa</t>
  </si>
  <si>
    <t>Gibbs, Debra</t>
  </si>
  <si>
    <t>Thomas, Shannon</t>
  </si>
  <si>
    <t>Walker, Mike</t>
  </si>
  <si>
    <t>Jensen, Kristina</t>
  </si>
  <si>
    <t>Randolph, Kristin</t>
  </si>
  <si>
    <t>Walton, Benjamin</t>
  </si>
  <si>
    <t>Peters, Robert</t>
  </si>
  <si>
    <t>Castillo, Sheri</t>
  </si>
  <si>
    <t>Lambert, Jody</t>
  </si>
  <si>
    <t>Woods, Marcus</t>
  </si>
  <si>
    <t>Kenton, OH 43326</t>
  </si>
  <si>
    <t>Bardstown, KY 40004</t>
  </si>
  <si>
    <t>Boulder, CO 80304</t>
  </si>
  <si>
    <t>Walnut Creek, CA 94596</t>
  </si>
  <si>
    <t>2011 Budget Projections- NextJob, Inc.</t>
  </si>
  <si>
    <t>Two Trees Olive Oil Company</t>
  </si>
  <si>
    <t>Australia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</si>
</sst>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m/d/yy;@"/>
    <numFmt numFmtId="166" formatCode="_(* #,##0.0_);_(* \(#,##0.0\);_(* &quot;-&quot;??_);_(@_)"/>
    <numFmt numFmtId="167" formatCode="_(* #,##0_);_(* \(#,##0\);_(* &quot;-&quot;??_);_(@_)"/>
    <numFmt numFmtId="168" formatCode="0.0%"/>
    <numFmt numFmtId="169" formatCode="0_);\(0\)"/>
    <numFmt numFmtId="170" formatCode="_(&quot;$&quot;* #,##0_);_(&quot;$&quot;* \(#,##0\);_(&quot;$&quot;* &quot;-&quot;??_);_(@_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0.000"/>
    <numFmt numFmtId="174" formatCode="_(&quot;$&quot;* #,##0.0000_);_(&quot;$&quot;* \(#,##0.0000\);_(&quot;$&quot;* &quot;-&quot;??_);_(@_)"/>
    <numFmt numFmtId="175" formatCode="0.0%;[Red]\-0.0%"/>
    <numFmt numFmtId="176" formatCode="dddd"/>
    <numFmt numFmtId="177" formatCode="0.00%;\(0.00%\)"/>
    <numFmt numFmtId="178" formatCode="_(* #,##0.00000000_);_(* \(#,##0.00000000\);_(* &quot;-&quot;??_);_(@_)"/>
    <numFmt numFmtId="179" formatCode="0.000000"/>
    <numFmt numFmtId="180" formatCode="&quot;$&quot;#,##0"/>
    <numFmt numFmtId="181" formatCode="_(* #,##0.0000_);_(* \(#,##0.0000\);_(* &quot;-&quot;??_);_(@_)"/>
    <numFmt numFmtId="182" formatCode="h:mm;@"/>
    <numFmt numFmtId="183" formatCode="m/d/yyyy;@"/>
    <numFmt numFmtId="184" formatCode="000\-00\-0000"/>
    <numFmt numFmtId="185" formatCode="[&lt;=9999999]###\-####;\(###\)\ ###\-####"/>
  </numFmts>
  <fonts count="31" x14ac:knownFonts="1"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color indexed="5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indexed="10"/>
      <name val="Calibri"/>
      <family val="2"/>
    </font>
    <font>
      <b/>
      <sz val="16"/>
      <name val="Calibri"/>
      <family val="2"/>
    </font>
    <font>
      <b/>
      <sz val="14"/>
      <name val="Calibri"/>
      <family val="2"/>
    </font>
    <font>
      <b/>
      <i/>
      <sz val="20"/>
      <color indexed="17"/>
      <name val="Calibri"/>
      <family val="2"/>
    </font>
    <font>
      <sz val="9"/>
      <name val="Calibri"/>
      <family val="2"/>
    </font>
    <font>
      <b/>
      <sz val="12"/>
      <name val="Calibri"/>
      <family val="2"/>
    </font>
    <font>
      <b/>
      <sz val="10"/>
      <color indexed="12"/>
      <name val="Calibri"/>
      <family val="2"/>
    </font>
    <font>
      <b/>
      <sz val="10"/>
      <color indexed="17"/>
      <name val="Calibri"/>
      <family val="2"/>
    </font>
    <font>
      <b/>
      <sz val="14"/>
      <name val="Arial"/>
      <family val="2"/>
    </font>
    <font>
      <sz val="2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22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/>
      <bottom style="double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0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2" borderId="1"/>
    <xf numFmtId="0" fontId="18" fillId="0" borderId="0"/>
    <xf numFmtId="164" fontId="4" fillId="0" borderId="0"/>
    <xf numFmtId="0" fontId="17" fillId="0" borderId="0"/>
    <xf numFmtId="9" fontId="3" fillId="0" borderId="0" applyFont="0" applyFill="0" applyBorder="0" applyAlignment="0" applyProtection="0"/>
    <xf numFmtId="0" fontId="3" fillId="0" borderId="0"/>
  </cellStyleXfs>
  <cellXfs count="276">
    <xf numFmtId="0" fontId="0" fillId="0" borderId="0" xfId="0"/>
    <xf numFmtId="0" fontId="30" fillId="10" borderId="38" xfId="14" applyFont="1" applyFill="1" applyBorder="1" applyAlignment="1">
      <alignment horizontal="center" vertical="center"/>
    </xf>
    <xf numFmtId="0" fontId="20" fillId="4" borderId="35" xfId="0" applyFont="1" applyFill="1" applyBorder="1" applyAlignment="1">
      <alignment horizontal="center"/>
    </xf>
    <xf numFmtId="0" fontId="30" fillId="10" borderId="37" xfId="14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/>
    </xf>
    <xf numFmtId="0" fontId="30" fillId="10" borderId="36" xfId="14" applyFont="1" applyFill="1" applyBorder="1" applyAlignment="1">
      <alignment horizontal="center" vertical="center"/>
    </xf>
    <xf numFmtId="0" fontId="10" fillId="0" borderId="0" xfId="0" applyFont="1" applyFill="1"/>
    <xf numFmtId="0" fontId="0" fillId="0" borderId="0" xfId="0" applyFill="1"/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5" fillId="0" borderId="0" xfId="0" applyFont="1" applyFill="1" applyAlignment="1">
      <alignment wrapText="1"/>
    </xf>
    <xf numFmtId="3" fontId="5" fillId="0" borderId="0" xfId="0" applyNumberFormat="1" applyFont="1" applyFill="1" applyAlignment="1">
      <alignment wrapText="1"/>
    </xf>
    <xf numFmtId="167" fontId="3" fillId="0" borderId="0" xfId="6" applyNumberFormat="1" applyFill="1"/>
    <xf numFmtId="0" fontId="0" fillId="0" borderId="0" xfId="0" applyFill="1" applyBorder="1"/>
    <xf numFmtId="168" fontId="0" fillId="0" borderId="0" xfId="0" applyNumberFormat="1"/>
    <xf numFmtId="10" fontId="3" fillId="0" borderId="0" xfId="13" applyNumberFormat="1" applyFill="1" applyBorder="1"/>
    <xf numFmtId="167" fontId="0" fillId="0" borderId="0" xfId="0" applyNumberFormat="1" applyFill="1" applyBorder="1"/>
    <xf numFmtId="0" fontId="12" fillId="3" borderId="2" xfId="0" applyFont="1" applyFill="1" applyBorder="1" applyAlignment="1">
      <alignment horizontal="left"/>
    </xf>
    <xf numFmtId="0" fontId="9" fillId="0" borderId="0" xfId="0" applyFont="1"/>
    <xf numFmtId="0" fontId="9" fillId="0" borderId="0" xfId="0" applyFont="1" applyFill="1" applyBorder="1"/>
    <xf numFmtId="0" fontId="7" fillId="3" borderId="2" xfId="0" applyFont="1" applyFill="1" applyBorder="1" applyAlignment="1">
      <alignment horizontal="center" wrapText="1"/>
    </xf>
    <xf numFmtId="0" fontId="13" fillId="3" borderId="2" xfId="0" applyFont="1" applyFill="1" applyBorder="1" applyAlignment="1">
      <alignment horizontal="right"/>
    </xf>
    <xf numFmtId="1" fontId="13" fillId="3" borderId="2" xfId="6" applyNumberFormat="1" applyFont="1" applyFill="1" applyBorder="1" applyAlignment="1">
      <alignment horizontal="center"/>
    </xf>
    <xf numFmtId="167" fontId="14" fillId="0" borderId="0" xfId="6" applyNumberFormat="1" applyFont="1" applyFill="1" applyBorder="1"/>
    <xf numFmtId="1" fontId="14" fillId="0" borderId="0" xfId="6" applyNumberFormat="1" applyFont="1" applyFill="1" applyBorder="1" applyAlignment="1">
      <alignment horizontal="center"/>
    </xf>
    <xf numFmtId="0" fontId="14" fillId="0" borderId="0" xfId="0" applyFont="1" applyFill="1" applyBorder="1"/>
    <xf numFmtId="0" fontId="14" fillId="0" borderId="0" xfId="0" applyFont="1"/>
    <xf numFmtId="0" fontId="7" fillId="3" borderId="3" xfId="0" applyFont="1" applyFill="1" applyBorder="1"/>
    <xf numFmtId="9" fontId="11" fillId="4" borderId="2" xfId="13" applyNumberFormat="1" applyFont="1" applyFill="1" applyBorder="1"/>
    <xf numFmtId="10" fontId="11" fillId="0" borderId="2" xfId="13" applyNumberFormat="1" applyFont="1" applyBorder="1"/>
    <xf numFmtId="10" fontId="11" fillId="4" borderId="2" xfId="13" applyNumberFormat="1" applyFont="1" applyFill="1" applyBorder="1"/>
    <xf numFmtId="0" fontId="11" fillId="0" borderId="4" xfId="0" applyNumberFormat="1" applyFont="1" applyBorder="1" applyAlignment="1">
      <alignment horizontal="right"/>
    </xf>
    <xf numFmtId="0" fontId="11" fillId="4" borderId="4" xfId="0" applyNumberFormat="1" applyFont="1" applyFill="1" applyBorder="1" applyAlignment="1">
      <alignment horizontal="center"/>
    </xf>
    <xf numFmtId="0" fontId="11" fillId="0" borderId="4" xfId="0" applyNumberFormat="1" applyFont="1" applyBorder="1" applyAlignment="1">
      <alignment horizontal="center"/>
    </xf>
    <xf numFmtId="167" fontId="11" fillId="0" borderId="5" xfId="6" applyNumberFormat="1" applyFont="1" applyBorder="1"/>
    <xf numFmtId="9" fontId="11" fillId="4" borderId="6" xfId="13" applyNumberFormat="1" applyFont="1" applyFill="1" applyBorder="1"/>
    <xf numFmtId="10" fontId="11" fillId="0" borderId="6" xfId="13" applyNumberFormat="1" applyFont="1" applyBorder="1"/>
    <xf numFmtId="10" fontId="11" fillId="4" borderId="6" xfId="13" applyNumberFormat="1" applyFont="1" applyFill="1" applyBorder="1"/>
    <xf numFmtId="10" fontId="11" fillId="4" borderId="7" xfId="13" applyNumberFormat="1" applyFont="1" applyFill="1" applyBorder="1"/>
    <xf numFmtId="167" fontId="11" fillId="0" borderId="8" xfId="6" applyNumberFormat="1" applyFont="1" applyBorder="1"/>
    <xf numFmtId="10" fontId="11" fillId="4" borderId="9" xfId="13" applyNumberFormat="1" applyFont="1" applyFill="1" applyBorder="1"/>
    <xf numFmtId="167" fontId="11" fillId="0" borderId="10" xfId="6" applyNumberFormat="1" applyFont="1" applyBorder="1"/>
    <xf numFmtId="9" fontId="11" fillId="4" borderId="11" xfId="13" applyNumberFormat="1" applyFont="1" applyFill="1" applyBorder="1"/>
    <xf numFmtId="10" fontId="11" fillId="0" borderId="11" xfId="13" applyNumberFormat="1" applyFont="1" applyBorder="1"/>
    <xf numFmtId="10" fontId="11" fillId="4" borderId="11" xfId="13" applyNumberFormat="1" applyFont="1" applyFill="1" applyBorder="1"/>
    <xf numFmtId="10" fontId="11" fillId="4" borderId="12" xfId="13" applyNumberFormat="1" applyFont="1" applyFill="1" applyBorder="1"/>
    <xf numFmtId="167" fontId="3" fillId="0" borderId="0" xfId="6" applyNumberFormat="1"/>
    <xf numFmtId="167" fontId="3" fillId="5" borderId="0" xfId="6" applyNumberFormat="1" applyFill="1"/>
    <xf numFmtId="43" fontId="3" fillId="5" borderId="0" xfId="6" applyFill="1"/>
    <xf numFmtId="0" fontId="17" fillId="6" borderId="13" xfId="12" applyFont="1" applyFill="1" applyBorder="1" applyAlignment="1">
      <alignment horizontal="center"/>
    </xf>
    <xf numFmtId="178" fontId="17" fillId="6" borderId="13" xfId="6" applyNumberFormat="1" applyFont="1" applyFill="1" applyBorder="1" applyAlignment="1">
      <alignment horizontal="center"/>
    </xf>
    <xf numFmtId="0" fontId="17" fillId="0" borderId="0" xfId="12"/>
    <xf numFmtId="0" fontId="17" fillId="0" borderId="2" xfId="12" applyFont="1" applyFill="1" applyBorder="1" applyAlignment="1">
      <alignment wrapText="1"/>
    </xf>
    <xf numFmtId="0" fontId="17" fillId="0" borderId="2" xfId="12" applyFont="1" applyFill="1" applyBorder="1" applyAlignment="1">
      <alignment horizontal="right" wrapText="1"/>
    </xf>
    <xf numFmtId="14" fontId="17" fillId="0" borderId="2" xfId="12" applyNumberFormat="1" applyFont="1" applyFill="1" applyBorder="1" applyAlignment="1">
      <alignment horizontal="right" wrapText="1"/>
    </xf>
    <xf numFmtId="178" fontId="17" fillId="0" borderId="2" xfId="6" applyNumberFormat="1" applyFont="1" applyFill="1" applyBorder="1" applyAlignment="1">
      <alignment horizontal="right" wrapText="1"/>
    </xf>
    <xf numFmtId="43" fontId="17" fillId="0" borderId="0" xfId="12" applyNumberFormat="1"/>
    <xf numFmtId="179" fontId="17" fillId="0" borderId="2" xfId="12" applyNumberFormat="1" applyFont="1" applyFill="1" applyBorder="1" applyAlignment="1">
      <alignment horizontal="right" wrapText="1"/>
    </xf>
    <xf numFmtId="11" fontId="17" fillId="0" borderId="2" xfId="12" applyNumberFormat="1" applyFont="1" applyFill="1" applyBorder="1" applyAlignment="1">
      <alignment horizontal="right" wrapText="1"/>
    </xf>
    <xf numFmtId="166" fontId="17" fillId="0" borderId="0" xfId="6" applyNumberFormat="1" applyFont="1"/>
    <xf numFmtId="178" fontId="17" fillId="0" borderId="0" xfId="6" applyNumberFormat="1" applyFont="1"/>
    <xf numFmtId="0" fontId="17" fillId="0" borderId="0" xfId="12" applyFont="1"/>
    <xf numFmtId="4" fontId="17" fillId="0" borderId="0" xfId="12" applyNumberFormat="1"/>
    <xf numFmtId="0" fontId="19" fillId="4" borderId="2" xfId="0" applyFont="1" applyFill="1" applyBorder="1" applyAlignment="1" applyProtection="1">
      <alignment horizontal="left" vertical="top"/>
    </xf>
    <xf numFmtId="0" fontId="19" fillId="4" borderId="2" xfId="0" applyFont="1" applyFill="1" applyBorder="1" applyAlignment="1" applyProtection="1">
      <alignment horizontal="center" vertical="top"/>
    </xf>
    <xf numFmtId="0" fontId="19" fillId="4" borderId="2" xfId="0" applyFont="1" applyFill="1" applyBorder="1" applyAlignment="1" applyProtection="1">
      <alignment vertical="top"/>
    </xf>
    <xf numFmtId="0" fontId="19" fillId="4" borderId="2" xfId="0" applyNumberFormat="1" applyFont="1" applyFill="1" applyBorder="1" applyAlignment="1" applyProtection="1">
      <alignment horizontal="center" vertical="top"/>
    </xf>
    <xf numFmtId="0" fontId="19" fillId="4" borderId="2" xfId="0" applyFont="1" applyFill="1" applyBorder="1" applyAlignment="1" applyProtection="1">
      <alignment horizontal="right" vertical="top"/>
    </xf>
    <xf numFmtId="167" fontId="19" fillId="4" borderId="2" xfId="6" applyNumberFormat="1" applyFont="1" applyFill="1" applyBorder="1" applyAlignment="1" applyProtection="1">
      <alignment horizontal="right" vertical="top"/>
    </xf>
    <xf numFmtId="0" fontId="19" fillId="4" borderId="2" xfId="6" applyNumberFormat="1" applyFont="1" applyFill="1" applyBorder="1" applyAlignment="1" applyProtection="1">
      <alignment horizontal="right" vertical="top"/>
    </xf>
    <xf numFmtId="0" fontId="19" fillId="4" borderId="2" xfId="0" applyNumberFormat="1" applyFont="1" applyFill="1" applyBorder="1" applyAlignment="1" applyProtection="1">
      <alignment vertical="top"/>
    </xf>
    <xf numFmtId="177" fontId="19" fillId="0" borderId="0" xfId="13" applyNumberFormat="1" applyFont="1" applyFill="1" applyBorder="1" applyAlignment="1" applyProtection="1">
      <alignment vertical="top" wrapText="1"/>
    </xf>
    <xf numFmtId="0" fontId="19" fillId="0" borderId="2" xfId="0" applyFont="1" applyFill="1" applyBorder="1" applyAlignment="1" applyProtection="1">
      <alignment vertical="top"/>
    </xf>
    <xf numFmtId="0" fontId="19" fillId="0" borderId="14" xfId="0" applyFont="1" applyBorder="1" applyAlignment="1" applyProtection="1">
      <alignment vertical="center"/>
    </xf>
    <xf numFmtId="0" fontId="20" fillId="0" borderId="0" xfId="0" applyFont="1" applyProtection="1"/>
    <xf numFmtId="0" fontId="21" fillId="0" borderId="0" xfId="0" applyFont="1" applyAlignment="1" applyProtection="1"/>
    <xf numFmtId="0" fontId="21" fillId="0" borderId="0" xfId="0" applyFont="1" applyAlignment="1" applyProtection="1">
      <alignment horizontal="right"/>
    </xf>
    <xf numFmtId="0" fontId="20" fillId="0" borderId="0" xfId="0" applyFont="1" applyAlignment="1" applyProtection="1"/>
    <xf numFmtId="0" fontId="20" fillId="0" borderId="0" xfId="0" applyFont="1" applyAlignment="1" applyProtection="1">
      <alignment horizontal="right"/>
    </xf>
    <xf numFmtId="0" fontId="20" fillId="0" borderId="0" xfId="0" applyFont="1" applyFill="1" applyAlignment="1" applyProtection="1">
      <alignment horizontal="center"/>
      <protection locked="0"/>
    </xf>
    <xf numFmtId="0" fontId="20" fillId="0" borderId="0" xfId="0" applyNumberFormat="1" applyFont="1" applyAlignment="1" applyProtection="1">
      <alignment horizontal="right"/>
    </xf>
    <xf numFmtId="165" fontId="20" fillId="0" borderId="0" xfId="0" applyNumberFormat="1" applyFont="1" applyProtection="1"/>
    <xf numFmtId="167" fontId="20" fillId="0" borderId="0" xfId="6" applyNumberFormat="1" applyFont="1" applyFill="1" applyProtection="1"/>
    <xf numFmtId="167" fontId="20" fillId="0" borderId="0" xfId="6" applyNumberFormat="1" applyFont="1" applyProtection="1"/>
    <xf numFmtId="167" fontId="20" fillId="0" borderId="0" xfId="6" applyNumberFormat="1" applyFont="1" applyFill="1" applyAlignment="1" applyProtection="1">
      <alignment horizontal="left" indent="1"/>
    </xf>
    <xf numFmtId="0" fontId="20" fillId="0" borderId="0" xfId="0" applyFont="1" applyAlignment="1" applyProtection="1">
      <alignment horizontal="center"/>
    </xf>
    <xf numFmtId="0" fontId="20" fillId="0" borderId="0" xfId="0" applyNumberFormat="1" applyFont="1" applyProtection="1"/>
    <xf numFmtId="0" fontId="20" fillId="0" borderId="0" xfId="0" applyFont="1" applyFill="1" applyProtection="1"/>
    <xf numFmtId="169" fontId="20" fillId="7" borderId="2" xfId="6" applyNumberFormat="1" applyFont="1" applyFill="1" applyBorder="1" applyProtection="1"/>
    <xf numFmtId="0" fontId="20" fillId="7" borderId="2" xfId="0" applyFont="1" applyFill="1" applyBorder="1" applyProtection="1"/>
    <xf numFmtId="167" fontId="20" fillId="0" borderId="0" xfId="6" applyNumberFormat="1" applyFont="1" applyAlignment="1" applyProtection="1"/>
    <xf numFmtId="0" fontId="20" fillId="0" borderId="0" xfId="13" applyNumberFormat="1" applyFont="1" applyProtection="1"/>
    <xf numFmtId="167" fontId="20" fillId="7" borderId="2" xfId="6" applyNumberFormat="1" applyFont="1" applyFill="1" applyBorder="1" applyProtection="1"/>
    <xf numFmtId="9" fontId="20" fillId="7" borderId="2" xfId="0" applyNumberFormat="1" applyFont="1" applyFill="1" applyBorder="1" applyProtection="1"/>
    <xf numFmtId="18" fontId="20" fillId="0" borderId="0" xfId="0" applyNumberFormat="1" applyFont="1" applyFill="1" applyProtection="1"/>
    <xf numFmtId="0" fontId="20" fillId="0" borderId="0" xfId="6" applyNumberFormat="1" applyFont="1" applyProtection="1"/>
    <xf numFmtId="165" fontId="20" fillId="0" borderId="0" xfId="6" applyNumberFormat="1" applyFont="1" applyProtection="1"/>
    <xf numFmtId="0" fontId="20" fillId="0" borderId="0" xfId="0" applyFont="1"/>
    <xf numFmtId="167" fontId="19" fillId="4" borderId="2" xfId="6" applyNumberFormat="1" applyFont="1" applyFill="1" applyBorder="1" applyAlignment="1" applyProtection="1">
      <alignment horizontal="left" vertical="top" indent="1"/>
    </xf>
    <xf numFmtId="167" fontId="19" fillId="4" borderId="2" xfId="6" applyNumberFormat="1" applyFont="1" applyFill="1" applyBorder="1" applyAlignment="1" applyProtection="1">
      <alignment vertical="top"/>
    </xf>
    <xf numFmtId="10" fontId="19" fillId="0" borderId="0" xfId="0" applyNumberFormat="1" applyFont="1"/>
    <xf numFmtId="0" fontId="20" fillId="0" borderId="0" xfId="0" applyFont="1" applyAlignment="1">
      <alignment horizontal="center"/>
    </xf>
    <xf numFmtId="43" fontId="20" fillId="0" borderId="0" xfId="6" applyFont="1"/>
    <xf numFmtId="43" fontId="20" fillId="0" borderId="0" xfId="0" applyNumberFormat="1" applyFont="1"/>
    <xf numFmtId="43" fontId="20" fillId="0" borderId="0" xfId="0" applyNumberFormat="1" applyFont="1" applyProtection="1"/>
    <xf numFmtId="181" fontId="20" fillId="0" borderId="0" xfId="0" applyNumberFormat="1" applyFont="1" applyProtection="1"/>
    <xf numFmtId="14" fontId="20" fillId="0" borderId="0" xfId="0" applyNumberFormat="1" applyFont="1"/>
    <xf numFmtId="0" fontId="20" fillId="0" borderId="0" xfId="0" applyFont="1" applyFill="1" applyBorder="1"/>
    <xf numFmtId="0" fontId="20" fillId="0" borderId="0" xfId="0" applyFont="1" applyFill="1" applyBorder="1" applyAlignment="1">
      <alignment horizontal="center"/>
    </xf>
    <xf numFmtId="170" fontId="20" fillId="0" borderId="0" xfId="8" applyNumberFormat="1" applyFont="1" applyFill="1" applyBorder="1"/>
    <xf numFmtId="174" fontId="20" fillId="0" borderId="0" xfId="0" applyNumberFormat="1" applyFont="1" applyFill="1" applyBorder="1" applyAlignment="1">
      <alignment horizontal="center"/>
    </xf>
    <xf numFmtId="170" fontId="20" fillId="0" borderId="0" xfId="0" applyNumberFormat="1" applyFont="1" applyFill="1" applyBorder="1"/>
    <xf numFmtId="2" fontId="20" fillId="0" borderId="15" xfId="0" applyNumberFormat="1" applyFont="1" applyFill="1" applyBorder="1" applyAlignment="1">
      <alignment horizontal="center"/>
    </xf>
    <xf numFmtId="2" fontId="20" fillId="0" borderId="0" xfId="0" applyNumberFormat="1" applyFont="1" applyFill="1" applyBorder="1" applyAlignment="1">
      <alignment horizontal="center"/>
    </xf>
    <xf numFmtId="172" fontId="20" fillId="0" borderId="0" xfId="8" applyNumberFormat="1" applyFont="1" applyFill="1" applyBorder="1" applyAlignment="1">
      <alignment horizontal="center"/>
    </xf>
    <xf numFmtId="0" fontId="20" fillId="0" borderId="0" xfId="0" applyFont="1" applyFill="1" applyBorder="1" applyAlignment="1">
      <alignment horizontal="right"/>
    </xf>
    <xf numFmtId="170" fontId="20" fillId="0" borderId="0" xfId="8" applyNumberFormat="1" applyFont="1" applyFill="1" applyBorder="1" applyAlignment="1">
      <alignment horizontal="center"/>
    </xf>
    <xf numFmtId="173" fontId="20" fillId="0" borderId="0" xfId="0" applyNumberFormat="1" applyFont="1" applyFill="1" applyBorder="1" applyAlignment="1">
      <alignment horizontal="left"/>
    </xf>
    <xf numFmtId="174" fontId="20" fillId="0" borderId="0" xfId="8" applyNumberFormat="1" applyFont="1" applyFill="1" applyBorder="1"/>
    <xf numFmtId="173" fontId="20" fillId="0" borderId="0" xfId="0" applyNumberFormat="1" applyFont="1" applyFill="1" applyBorder="1" applyAlignment="1">
      <alignment horizontal="center"/>
    </xf>
    <xf numFmtId="167" fontId="20" fillId="0" borderId="0" xfId="6" applyNumberFormat="1" applyFont="1" applyFill="1" applyBorder="1" applyAlignment="1">
      <alignment horizontal="center"/>
    </xf>
    <xf numFmtId="167" fontId="20" fillId="0" borderId="0" xfId="6" applyNumberFormat="1" applyFont="1" applyFill="1" applyBorder="1" applyAlignment="1">
      <alignment horizontal="right"/>
    </xf>
    <xf numFmtId="167" fontId="20" fillId="0" borderId="0" xfId="0" applyNumberFormat="1" applyFont="1" applyFill="1" applyBorder="1"/>
    <xf numFmtId="0" fontId="20" fillId="0" borderId="0" xfId="0" applyFont="1" applyFill="1" applyBorder="1" applyAlignment="1">
      <alignment horizontal="left"/>
    </xf>
    <xf numFmtId="167" fontId="20" fillId="0" borderId="0" xfId="6" applyNumberFormat="1" applyFont="1" applyFill="1" applyBorder="1"/>
    <xf numFmtId="0" fontId="19" fillId="0" borderId="0" xfId="0" applyFont="1" applyFill="1" applyBorder="1"/>
    <xf numFmtId="174" fontId="20" fillId="0" borderId="0" xfId="0" applyNumberFormat="1" applyFont="1" applyFill="1" applyBorder="1"/>
    <xf numFmtId="0" fontId="20" fillId="0" borderId="16" xfId="0" applyFont="1" applyFill="1" applyBorder="1"/>
    <xf numFmtId="0" fontId="20" fillId="0" borderId="17" xfId="0" applyFont="1" applyFill="1" applyBorder="1" applyAlignment="1">
      <alignment horizontal="center"/>
    </xf>
    <xf numFmtId="0" fontId="20" fillId="0" borderId="17" xfId="0" applyFont="1" applyFill="1" applyBorder="1"/>
    <xf numFmtId="0" fontId="20" fillId="0" borderId="18" xfId="0" applyFont="1" applyFill="1" applyBorder="1"/>
    <xf numFmtId="43" fontId="20" fillId="0" borderId="0" xfId="6" applyNumberFormat="1" applyFont="1" applyFill="1" applyBorder="1" applyAlignment="1">
      <alignment horizontal="center"/>
    </xf>
    <xf numFmtId="0" fontId="20" fillId="0" borderId="19" xfId="0" applyFont="1" applyFill="1" applyBorder="1"/>
    <xf numFmtId="0" fontId="20" fillId="0" borderId="20" xfId="0" applyFont="1" applyFill="1" applyBorder="1"/>
    <xf numFmtId="0" fontId="20" fillId="0" borderId="19" xfId="0" applyFont="1" applyFill="1" applyBorder="1" applyAlignment="1">
      <alignment horizontal="left"/>
    </xf>
    <xf numFmtId="0" fontId="20" fillId="0" borderId="21" xfId="0" applyFont="1" applyFill="1" applyBorder="1" applyAlignment="1">
      <alignment horizontal="left"/>
    </xf>
    <xf numFmtId="0" fontId="20" fillId="0" borderId="22" xfId="0" applyFont="1" applyFill="1" applyBorder="1" applyAlignment="1">
      <alignment horizontal="center"/>
    </xf>
    <xf numFmtId="0" fontId="20" fillId="0" borderId="23" xfId="0" applyFont="1" applyFill="1" applyBorder="1"/>
    <xf numFmtId="167" fontId="19" fillId="0" borderId="0" xfId="0" applyNumberFormat="1" applyFont="1" applyFill="1" applyBorder="1"/>
    <xf numFmtId="0" fontId="19" fillId="0" borderId="0" xfId="0" applyFont="1" applyFill="1" applyBorder="1" applyAlignment="1">
      <alignment horizontal="center"/>
    </xf>
    <xf numFmtId="0" fontId="19" fillId="0" borderId="0" xfId="0" applyFont="1" applyFill="1" applyBorder="1" applyAlignment="1"/>
    <xf numFmtId="0" fontId="19" fillId="0" borderId="0" xfId="0" applyFont="1" applyFill="1" applyBorder="1" applyAlignment="1">
      <alignment vertical="center"/>
    </xf>
    <xf numFmtId="180" fontId="20" fillId="0" borderId="0" xfId="0" applyNumberFormat="1" applyFont="1" applyFill="1" applyBorder="1" applyAlignment="1"/>
    <xf numFmtId="3" fontId="20" fillId="0" borderId="0" xfId="0" applyNumberFormat="1" applyFont="1" applyFill="1" applyBorder="1" applyAlignment="1"/>
    <xf numFmtId="6" fontId="19" fillId="0" borderId="0" xfId="0" applyNumberFormat="1" applyFont="1" applyFill="1" applyBorder="1" applyAlignment="1"/>
    <xf numFmtId="0" fontId="20" fillId="0" borderId="0" xfId="0" applyFont="1" applyFill="1" applyBorder="1" applyAlignment="1"/>
    <xf numFmtId="6" fontId="20" fillId="0" borderId="0" xfId="0" applyNumberFormat="1" applyFont="1" applyFill="1" applyBorder="1" applyAlignment="1"/>
    <xf numFmtId="180" fontId="19" fillId="0" borderId="0" xfId="0" applyNumberFormat="1" applyFont="1" applyFill="1" applyBorder="1" applyAlignment="1"/>
    <xf numFmtId="0" fontId="20" fillId="0" borderId="0" xfId="0" applyFont="1" applyFill="1" applyAlignment="1">
      <alignment vertical="top"/>
    </xf>
    <xf numFmtId="0" fontId="20" fillId="0" borderId="0" xfId="0" applyNumberFormat="1" applyFont="1"/>
    <xf numFmtId="0" fontId="20" fillId="8" borderId="2" xfId="0" applyNumberFormat="1" applyFont="1" applyFill="1" applyBorder="1"/>
    <xf numFmtId="0" fontId="20" fillId="0" borderId="0" xfId="11" applyNumberFormat="1" applyFont="1" applyAlignment="1" applyProtection="1">
      <alignment horizontal="left"/>
    </xf>
    <xf numFmtId="0" fontId="20" fillId="0" borderId="0" xfId="0" applyNumberFormat="1" applyFont="1" applyBorder="1"/>
    <xf numFmtId="0" fontId="20" fillId="0" borderId="21" xfId="0" applyFont="1" applyFill="1" applyBorder="1"/>
    <xf numFmtId="0" fontId="20" fillId="0" borderId="0" xfId="10" applyFont="1"/>
    <xf numFmtId="0" fontId="23" fillId="0" borderId="0" xfId="10" applyFont="1" applyAlignment="1">
      <alignment horizontal="centerContinuous"/>
    </xf>
    <xf numFmtId="0" fontId="19" fillId="0" borderId="0" xfId="10" applyFont="1" applyAlignment="1">
      <alignment horizontal="right"/>
    </xf>
    <xf numFmtId="0" fontId="19" fillId="0" borderId="0" xfId="10" applyFont="1"/>
    <xf numFmtId="3" fontId="20" fillId="0" borderId="0" xfId="7" applyNumberFormat="1" applyFont="1" applyFill="1"/>
    <xf numFmtId="168" fontId="20" fillId="0" borderId="0" xfId="10" applyNumberFormat="1" applyFont="1" applyFill="1"/>
    <xf numFmtId="3" fontId="20" fillId="0" borderId="0" xfId="10" applyNumberFormat="1" applyFont="1"/>
    <xf numFmtId="0" fontId="20" fillId="0" borderId="0" xfId="10" applyFont="1" applyFill="1"/>
    <xf numFmtId="10" fontId="20" fillId="0" borderId="0" xfId="10" applyNumberFormat="1" applyFont="1" applyFill="1"/>
    <xf numFmtId="40" fontId="20" fillId="0" borderId="0" xfId="7" applyFont="1" applyFill="1"/>
    <xf numFmtId="0" fontId="19" fillId="0" borderId="0" xfId="0" applyFont="1" applyAlignment="1">
      <alignment horizontal="right"/>
    </xf>
    <xf numFmtId="0" fontId="19" fillId="0" borderId="0" xfId="0" applyFont="1" applyAlignment="1">
      <alignment horizontal="right" wrapText="1"/>
    </xf>
    <xf numFmtId="0" fontId="19" fillId="0" borderId="0" xfId="0" applyFont="1" applyAlignment="1">
      <alignment horizontal="center" wrapText="1"/>
    </xf>
    <xf numFmtId="0" fontId="19" fillId="0" borderId="0" xfId="0" applyFont="1"/>
    <xf numFmtId="182" fontId="20" fillId="0" borderId="0" xfId="0" applyNumberFormat="1" applyFont="1" applyAlignment="1"/>
    <xf numFmtId="18" fontId="20" fillId="0" borderId="0" xfId="0" applyNumberFormat="1" applyFont="1"/>
    <xf numFmtId="167" fontId="20" fillId="0" borderId="0" xfId="6" applyNumberFormat="1" applyFont="1"/>
    <xf numFmtId="167" fontId="20" fillId="0" borderId="0" xfId="0" applyNumberFormat="1" applyFont="1"/>
    <xf numFmtId="0" fontId="20" fillId="0" borderId="0" xfId="0" applyFont="1" applyAlignment="1">
      <alignment horizontal="right"/>
    </xf>
    <xf numFmtId="20" fontId="20" fillId="0" borderId="0" xfId="0" applyNumberFormat="1" applyFont="1" applyAlignment="1">
      <alignment horizontal="center"/>
    </xf>
    <xf numFmtId="0" fontId="24" fillId="0" borderId="0" xfId="0" applyFont="1" applyAlignment="1">
      <alignment horizontal="left"/>
    </xf>
    <xf numFmtId="0" fontId="20" fillId="0" borderId="0" xfId="0" applyFont="1" applyFill="1" applyAlignment="1">
      <alignment horizontal="centerContinuous"/>
    </xf>
    <xf numFmtId="0" fontId="20" fillId="0" borderId="0" xfId="0" applyFont="1" applyFill="1"/>
    <xf numFmtId="43" fontId="20" fillId="0" borderId="0" xfId="6" applyFont="1" applyFill="1"/>
    <xf numFmtId="0" fontId="20" fillId="0" borderId="0" xfId="0" applyFont="1" applyAlignment="1">
      <alignment horizontal="left"/>
    </xf>
    <xf numFmtId="0" fontId="20" fillId="0" borderId="0" xfId="0" applyFont="1" applyBorder="1"/>
    <xf numFmtId="0" fontId="19" fillId="0" borderId="0" xfId="0" applyFont="1" applyBorder="1"/>
    <xf numFmtId="44" fontId="20" fillId="0" borderId="0" xfId="8" applyFont="1" applyFill="1" applyBorder="1"/>
    <xf numFmtId="43" fontId="20" fillId="0" borderId="0" xfId="6" applyFont="1" applyFill="1" applyBorder="1"/>
    <xf numFmtId="14" fontId="20" fillId="0" borderId="0" xfId="0" applyNumberFormat="1" applyFont="1" applyFill="1"/>
    <xf numFmtId="18" fontId="20" fillId="0" borderId="0" xfId="0" applyNumberFormat="1" applyFont="1" applyFill="1"/>
    <xf numFmtId="40" fontId="20" fillId="0" borderId="0" xfId="0" applyNumberFormat="1" applyFont="1" applyFill="1" applyBorder="1"/>
    <xf numFmtId="168" fontId="20" fillId="0" borderId="0" xfId="13" applyNumberFormat="1" applyFont="1" applyFill="1"/>
    <xf numFmtId="175" fontId="20" fillId="0" borderId="0" xfId="0" applyNumberFormat="1" applyFont="1" applyFill="1"/>
    <xf numFmtId="166" fontId="20" fillId="0" borderId="0" xfId="6" applyNumberFormat="1" applyFont="1" applyFill="1"/>
    <xf numFmtId="176" fontId="20" fillId="0" borderId="0" xfId="0" applyNumberFormat="1" applyFont="1"/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Continuous" vertical="center"/>
    </xf>
    <xf numFmtId="0" fontId="20" fillId="0" borderId="0" xfId="0" applyFont="1" applyBorder="1" applyAlignment="1">
      <alignment horizontal="right"/>
    </xf>
    <xf numFmtId="9" fontId="20" fillId="4" borderId="2" xfId="0" applyNumberFormat="1" applyFont="1" applyFill="1" applyBorder="1"/>
    <xf numFmtId="0" fontId="25" fillId="0" borderId="0" xfId="0" applyFont="1" applyBorder="1" applyAlignment="1">
      <alignment horizontal="left" indent="1"/>
    </xf>
    <xf numFmtId="0" fontId="20" fillId="7" borderId="2" xfId="0" applyFont="1" applyFill="1" applyBorder="1"/>
    <xf numFmtId="0" fontId="22" fillId="0" borderId="0" xfId="0" applyNumberFormat="1" applyFont="1" applyFill="1" applyBorder="1" applyAlignment="1"/>
    <xf numFmtId="0" fontId="20" fillId="0" borderId="0" xfId="4" applyFont="1" applyFill="1" applyBorder="1"/>
    <xf numFmtId="0" fontId="19" fillId="0" borderId="0" xfId="2" applyFont="1" applyFill="1" applyBorder="1"/>
    <xf numFmtId="170" fontId="26" fillId="5" borderId="24" xfId="8" applyNumberFormat="1" applyFont="1" applyFill="1" applyBorder="1" applyAlignment="1">
      <alignment horizontal="right"/>
    </xf>
    <xf numFmtId="44" fontId="19" fillId="0" borderId="22" xfId="8" applyFont="1" applyFill="1" applyBorder="1" applyAlignment="1">
      <alignment horizontal="right"/>
    </xf>
    <xf numFmtId="0" fontId="20" fillId="7" borderId="11" xfId="4" applyFont="1" applyFill="1" applyBorder="1" applyAlignment="1">
      <alignment horizontal="right"/>
    </xf>
    <xf numFmtId="0" fontId="19" fillId="4" borderId="22" xfId="2" applyFont="1" applyFill="1" applyBorder="1" applyAlignment="1">
      <alignment horizontal="right"/>
    </xf>
    <xf numFmtId="0" fontId="27" fillId="0" borderId="0" xfId="8" applyNumberFormat="1" applyFont="1" applyFill="1" applyBorder="1" applyAlignment="1">
      <alignment horizontal="left"/>
    </xf>
    <xf numFmtId="168" fontId="20" fillId="0" borderId="0" xfId="0" applyNumberFormat="1" applyFont="1" applyFill="1" applyBorder="1"/>
    <xf numFmtId="44" fontId="20" fillId="0" borderId="0" xfId="8" applyFont="1" applyFill="1" applyBorder="1" applyAlignment="1"/>
    <xf numFmtId="0" fontId="20" fillId="0" borderId="25" xfId="4" applyFont="1" applyFill="1" applyBorder="1" applyAlignment="1"/>
    <xf numFmtId="168" fontId="20" fillId="0" borderId="0" xfId="8" applyNumberFormat="1" applyFont="1" applyFill="1" applyBorder="1" applyAlignment="1"/>
    <xf numFmtId="0" fontId="19" fillId="0" borderId="2" xfId="2" applyFont="1" applyFill="1" applyBorder="1"/>
    <xf numFmtId="0" fontId="19" fillId="0" borderId="0" xfId="8" applyNumberFormat="1" applyFont="1" applyFill="1" applyBorder="1" applyAlignment="1">
      <alignment horizontal="left" indent="3"/>
    </xf>
    <xf numFmtId="170" fontId="20" fillId="0" borderId="0" xfId="8" applyNumberFormat="1" applyFont="1" applyFill="1" applyBorder="1" applyAlignment="1"/>
    <xf numFmtId="170" fontId="20" fillId="7" borderId="2" xfId="4" applyNumberFormat="1" applyFont="1" applyFill="1" applyBorder="1" applyAlignment="1"/>
    <xf numFmtId="170" fontId="19" fillId="8" borderId="2" xfId="2" applyNumberFormat="1" applyFont="1" applyFill="1" applyBorder="1" applyAlignment="1"/>
    <xf numFmtId="167" fontId="20" fillId="0" borderId="0" xfId="6" applyNumberFormat="1" applyFont="1" applyFill="1" applyBorder="1" applyAlignment="1"/>
    <xf numFmtId="167" fontId="20" fillId="7" borderId="26" xfId="4" applyNumberFormat="1" applyFont="1" applyFill="1" applyBorder="1" applyAlignment="1"/>
    <xf numFmtId="167" fontId="19" fillId="8" borderId="26" xfId="2" applyNumberFormat="1" applyFont="1" applyFill="1" applyBorder="1" applyAlignment="1"/>
    <xf numFmtId="0" fontId="20" fillId="0" borderId="0" xfId="5" applyNumberFormat="1" applyFont="1" applyFill="1" applyBorder="1" applyAlignment="1">
      <alignment horizontal="left" indent="1"/>
    </xf>
    <xf numFmtId="167" fontId="20" fillId="0" borderId="27" xfId="5" applyNumberFormat="1" applyFont="1" applyFill="1" applyBorder="1" applyAlignment="1"/>
    <xf numFmtId="167" fontId="20" fillId="7" borderId="11" xfId="4" applyNumberFormat="1" applyFont="1" applyFill="1" applyBorder="1" applyAlignment="1"/>
    <xf numFmtId="167" fontId="19" fillId="8" borderId="28" xfId="2" applyNumberFormat="1" applyFont="1" applyFill="1" applyBorder="1" applyAlignment="1"/>
    <xf numFmtId="0" fontId="20" fillId="0" borderId="0" xfId="0" applyNumberFormat="1" applyFont="1" applyFill="1" applyBorder="1" applyAlignment="1">
      <alignment horizontal="left" indent="1"/>
    </xf>
    <xf numFmtId="167" fontId="20" fillId="0" borderId="0" xfId="0" applyNumberFormat="1" applyFont="1" applyFill="1" applyBorder="1" applyAlignment="1"/>
    <xf numFmtId="167" fontId="20" fillId="0" borderId="4" xfId="4" applyNumberFormat="1" applyFont="1" applyFill="1" applyBorder="1" applyAlignment="1"/>
    <xf numFmtId="167" fontId="19" fillId="0" borderId="29" xfId="2" applyNumberFormat="1" applyFont="1" applyFill="1" applyBorder="1" applyAlignment="1"/>
    <xf numFmtId="170" fontId="20" fillId="0" borderId="2" xfId="4" applyNumberFormat="1" applyFont="1" applyFill="1" applyBorder="1" applyAlignment="1"/>
    <xf numFmtId="170" fontId="19" fillId="0" borderId="2" xfId="2" applyNumberFormat="1" applyFont="1" applyFill="1" applyBorder="1" applyAlignment="1"/>
    <xf numFmtId="167" fontId="20" fillId="7" borderId="2" xfId="4" applyNumberFormat="1" applyFont="1" applyFill="1" applyBorder="1" applyAlignment="1"/>
    <xf numFmtId="167" fontId="19" fillId="8" borderId="2" xfId="2" applyNumberFormat="1" applyFont="1" applyFill="1" applyBorder="1" applyAlignment="1"/>
    <xf numFmtId="0" fontId="20" fillId="0" borderId="0" xfId="3" applyNumberFormat="1" applyFont="1" applyFill="1" applyBorder="1" applyAlignment="1">
      <alignment horizontal="left" indent="1"/>
    </xf>
    <xf numFmtId="167" fontId="20" fillId="0" borderId="30" xfId="3" applyNumberFormat="1" applyFont="1" applyFill="1" applyBorder="1" applyAlignment="1"/>
    <xf numFmtId="167" fontId="20" fillId="7" borderId="31" xfId="3" applyNumberFormat="1" applyFont="1" applyFill="1" applyBorder="1" applyAlignment="1"/>
    <xf numFmtId="167" fontId="19" fillId="8" borderId="31" xfId="2" applyNumberFormat="1" applyFont="1" applyFill="1" applyBorder="1" applyAlignment="1"/>
    <xf numFmtId="0" fontId="19" fillId="0" borderId="0" xfId="0" applyNumberFormat="1" applyFont="1"/>
    <xf numFmtId="170" fontId="20" fillId="0" borderId="25" xfId="4" applyNumberFormat="1" applyFont="1" applyFill="1" applyBorder="1" applyAlignment="1"/>
    <xf numFmtId="170" fontId="19" fillId="0" borderId="25" xfId="2" applyNumberFormat="1" applyFont="1" applyFill="1" applyBorder="1" applyAlignment="1"/>
    <xf numFmtId="0" fontId="19" fillId="0" borderId="0" xfId="8" applyNumberFormat="1" applyFont="1" applyFill="1" applyBorder="1" applyAlignment="1">
      <alignment horizontal="left"/>
    </xf>
    <xf numFmtId="167" fontId="20" fillId="7" borderId="32" xfId="3" applyNumberFormat="1" applyFont="1" applyFill="1" applyBorder="1" applyAlignment="1"/>
    <xf numFmtId="167" fontId="19" fillId="8" borderId="32" xfId="2" applyNumberFormat="1" applyFont="1" applyFill="1" applyBorder="1" applyAlignment="1"/>
    <xf numFmtId="0" fontId="28" fillId="0" borderId="0" xfId="8" applyNumberFormat="1" applyFont="1" applyFill="1" applyBorder="1" applyAlignment="1">
      <alignment horizontal="left"/>
    </xf>
    <xf numFmtId="170" fontId="20" fillId="0" borderId="4" xfId="4" applyNumberFormat="1" applyFont="1" applyFill="1" applyBorder="1" applyAlignment="1"/>
    <xf numFmtId="170" fontId="19" fillId="0" borderId="4" xfId="2" applyNumberFormat="1" applyFont="1" applyFill="1" applyBorder="1" applyAlignment="1"/>
    <xf numFmtId="0" fontId="19" fillId="0" borderId="0" xfId="1" applyNumberFormat="1" applyFont="1" applyFill="1" applyBorder="1" applyAlignment="1">
      <alignment horizontal="left" indent="1"/>
    </xf>
    <xf numFmtId="170" fontId="19" fillId="0" borderId="2" xfId="1" applyNumberFormat="1" applyFont="1" applyFill="1" applyBorder="1" applyAlignment="1"/>
    <xf numFmtId="170" fontId="19" fillId="7" borderId="2" xfId="1" applyNumberFormat="1" applyFont="1" applyFill="1" applyBorder="1" applyAlignment="1"/>
    <xf numFmtId="170" fontId="19" fillId="8" borderId="2" xfId="1" applyNumberFormat="1" applyFont="1" applyFill="1" applyBorder="1" applyAlignment="1"/>
    <xf numFmtId="0" fontId="19" fillId="0" borderId="24" xfId="0" applyNumberFormat="1" applyFont="1" applyFill="1" applyBorder="1" applyAlignment="1">
      <alignment horizontal="left"/>
    </xf>
    <xf numFmtId="1" fontId="19" fillId="0" borderId="0" xfId="0" applyNumberFormat="1" applyFont="1" applyAlignment="1">
      <alignment horizontal="left"/>
    </xf>
    <xf numFmtId="172" fontId="20" fillId="0" borderId="0" xfId="8" applyNumberFormat="1" applyFont="1" applyFill="1" applyBorder="1"/>
    <xf numFmtId="170" fontId="20" fillId="0" borderId="0" xfId="8" applyNumberFormat="1" applyFont="1" applyFill="1" applyBorder="1" applyAlignment="1">
      <alignment horizontal="right"/>
    </xf>
    <xf numFmtId="172" fontId="20" fillId="0" borderId="0" xfId="0" applyNumberFormat="1" applyFont="1" applyFill="1" applyBorder="1"/>
    <xf numFmtId="43" fontId="20" fillId="0" borderId="0" xfId="0" applyNumberFormat="1" applyFont="1" applyFill="1" applyBorder="1" applyAlignment="1">
      <alignment horizontal="right"/>
    </xf>
    <xf numFmtId="43" fontId="20" fillId="0" borderId="0" xfId="0" applyNumberFormat="1" applyFont="1" applyFill="1" applyBorder="1"/>
    <xf numFmtId="167" fontId="20" fillId="0" borderId="0" xfId="6" applyNumberFormat="1" applyFont="1" applyFill="1" applyBorder="1" applyAlignment="1">
      <alignment horizontal="left"/>
    </xf>
    <xf numFmtId="171" fontId="20" fillId="0" borderId="0" xfId="6" applyNumberFormat="1" applyFont="1" applyFill="1" applyBorder="1" applyAlignment="1">
      <alignment horizontal="right"/>
    </xf>
    <xf numFmtId="167" fontId="20" fillId="0" borderId="0" xfId="0" applyNumberFormat="1" applyFont="1" applyFill="1" applyBorder="1" applyAlignment="1">
      <alignment horizontal="right"/>
    </xf>
    <xf numFmtId="167" fontId="20" fillId="0" borderId="22" xfId="0" applyNumberFormat="1" applyFont="1" applyFill="1" applyBorder="1" applyAlignment="1">
      <alignment horizontal="right"/>
    </xf>
    <xf numFmtId="167" fontId="19" fillId="0" borderId="33" xfId="0" applyNumberFormat="1" applyFont="1" applyFill="1" applyBorder="1"/>
    <xf numFmtId="0" fontId="20" fillId="0" borderId="0" xfId="0" applyFont="1" applyFill="1" applyAlignment="1"/>
    <xf numFmtId="180" fontId="20" fillId="0" borderId="0" xfId="0" applyNumberFormat="1" applyFont="1" applyFill="1" applyBorder="1" applyAlignment="1">
      <alignment vertical="center"/>
    </xf>
    <xf numFmtId="0" fontId="19" fillId="8" borderId="1" xfId="0" applyFont="1" applyFill="1" applyBorder="1" applyAlignment="1"/>
    <xf numFmtId="0" fontId="19" fillId="9" borderId="0" xfId="0" applyFont="1" applyFill="1"/>
    <xf numFmtId="0" fontId="23" fillId="0" borderId="0" xfId="0" applyFont="1"/>
    <xf numFmtId="0" fontId="29" fillId="0" borderId="0" xfId="0" applyFont="1"/>
    <xf numFmtId="0" fontId="19" fillId="7" borderId="24" xfId="0" applyNumberFormat="1" applyFont="1" applyFill="1" applyBorder="1" applyAlignment="1">
      <alignment horizontal="center" textRotation="90"/>
    </xf>
    <xf numFmtId="183" fontId="20" fillId="0" borderId="0" xfId="13" applyNumberFormat="1" applyFont="1" applyProtection="1"/>
    <xf numFmtId="184" fontId="19" fillId="4" borderId="2" xfId="0" applyNumberFormat="1" applyFont="1" applyFill="1" applyBorder="1" applyAlignment="1" applyProtection="1">
      <alignment horizontal="center" vertical="top"/>
    </xf>
    <xf numFmtId="184" fontId="20" fillId="0" borderId="0" xfId="0" applyNumberFormat="1" applyFont="1" applyAlignment="1" applyProtection="1">
      <alignment horizontal="right"/>
    </xf>
    <xf numFmtId="184" fontId="20" fillId="0" borderId="0" xfId="0" applyNumberFormat="1" applyFont="1" applyProtection="1"/>
    <xf numFmtId="185" fontId="19" fillId="4" borderId="2" xfId="0" applyNumberFormat="1" applyFont="1" applyFill="1" applyBorder="1" applyAlignment="1" applyProtection="1">
      <alignment horizontal="center" vertical="top"/>
    </xf>
    <xf numFmtId="185" fontId="20" fillId="0" borderId="0" xfId="0" applyNumberFormat="1" applyFont="1" applyAlignment="1" applyProtection="1">
      <alignment horizontal="right"/>
    </xf>
    <xf numFmtId="185" fontId="20" fillId="0" borderId="0" xfId="0" applyNumberFormat="1" applyFont="1" applyProtection="1"/>
    <xf numFmtId="0" fontId="30" fillId="10" borderId="36" xfId="14" applyFont="1" applyFill="1" applyBorder="1" applyAlignment="1">
      <alignment vertical="center"/>
    </xf>
    <xf numFmtId="0" fontId="30" fillId="10" borderId="37" xfId="14" applyFont="1" applyFill="1" applyBorder="1" applyAlignment="1">
      <alignment vertical="center"/>
    </xf>
    <xf numFmtId="0" fontId="30" fillId="10" borderId="38" xfId="14" applyFont="1" applyFill="1" applyBorder="1" applyAlignment="1">
      <alignment vertical="center"/>
    </xf>
    <xf numFmtId="0" fontId="11" fillId="4" borderId="2" xfId="0" applyNumberFormat="1" applyFont="1" applyFill="1" applyBorder="1" applyAlignment="1">
      <alignment horizontal="center"/>
    </xf>
  </cellXfs>
  <cellStyles count="15">
    <cellStyle name="ColLevel_1" xfId="2" builtinId="2" iLevel="0"/>
    <cellStyle name="ColLevel_2" xfId="4" builtinId="2" iLevel="1"/>
    <cellStyle name="Comma" xfId="6" builtinId="3"/>
    <cellStyle name="Comma_Chartdata" xfId="7"/>
    <cellStyle name="Currency" xfId="8" builtinId="4"/>
    <cellStyle name="MyBlue" xfId="9"/>
    <cellStyle name="Normal" xfId="0" builtinId="0"/>
    <cellStyle name="Normal 2" xfId="14"/>
    <cellStyle name="Normal_Chartdata" xfId="10"/>
    <cellStyle name="Normal_EMPLOYEE" xfId="11"/>
    <cellStyle name="Normal_tblDataInput" xfId="12"/>
    <cellStyle name="Percent" xfId="13" builtinId="5"/>
    <cellStyle name="RowLevel_1" xfId="1" builtinId="1" iLevel="0"/>
    <cellStyle name="RowLevel_2" xfId="3" builtinId="1" iLevel="1"/>
    <cellStyle name="RowLevel_3" xfId="5" builtinId="1" iLevel="2"/>
  </cellStyles>
  <dxfs count="1">
    <dxf>
      <fill>
        <patternFill>
          <bgColor indexed="13"/>
        </patternFill>
      </fill>
      <border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517956889514251E-2"/>
          <c:y val="0.1135535197513155"/>
          <c:w val="0.7924115779457942"/>
          <c:h val="0.725277319701949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ChartData!$B$4</c:f>
              <c:strCache>
                <c:ptCount val="1"/>
                <c:pt idx="0">
                  <c:v>Jan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ChartData!$B$5:$B$8</c:f>
              <c:numCache>
                <c:formatCode>#,##0</c:formatCode>
                <c:ptCount val="4"/>
                <c:pt idx="0">
                  <c:v>100</c:v>
                </c:pt>
                <c:pt idx="1">
                  <c:v>60</c:v>
                </c:pt>
                <c:pt idx="2">
                  <c:v>110</c:v>
                </c:pt>
                <c:pt idx="3">
                  <c:v>40</c:v>
                </c:pt>
              </c:numCache>
            </c:numRef>
          </c:val>
        </c:ser>
        <c:ser>
          <c:idx val="1"/>
          <c:order val="1"/>
          <c:tx>
            <c:strRef>
              <c:f>ChartData!$C$4</c:f>
              <c:strCache>
                <c:ptCount val="1"/>
                <c:pt idx="0">
                  <c:v>Feb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ChartData!$C$5:$C$8</c:f>
              <c:numCache>
                <c:formatCode>#,##0</c:formatCode>
                <c:ptCount val="4"/>
                <c:pt idx="0">
                  <c:v>130</c:v>
                </c:pt>
                <c:pt idx="1">
                  <c:v>80</c:v>
                </c:pt>
                <c:pt idx="2">
                  <c:v>120</c:v>
                </c:pt>
                <c:pt idx="3">
                  <c:v>60</c:v>
                </c:pt>
              </c:numCache>
            </c:numRef>
          </c:val>
        </c:ser>
        <c:ser>
          <c:idx val="2"/>
          <c:order val="2"/>
          <c:tx>
            <c:strRef>
              <c:f>ChartData!$D$4</c:f>
              <c:strCache>
                <c:ptCount val="1"/>
                <c:pt idx="0">
                  <c:v>Mar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ChartData!$D$5:$D$8</c:f>
              <c:numCache>
                <c:formatCode>#,##0</c:formatCode>
                <c:ptCount val="4"/>
                <c:pt idx="0">
                  <c:v>125</c:v>
                </c:pt>
                <c:pt idx="1">
                  <c:v>80</c:v>
                </c:pt>
                <c:pt idx="2">
                  <c:v>110</c:v>
                </c:pt>
                <c:pt idx="3">
                  <c:v>70</c:v>
                </c:pt>
              </c:numCache>
            </c:numRef>
          </c:val>
        </c:ser>
        <c:ser>
          <c:idx val="3"/>
          <c:order val="3"/>
          <c:tx>
            <c:strRef>
              <c:f>ChartData!$E$4</c:f>
              <c:strCache>
                <c:ptCount val="1"/>
                <c:pt idx="0">
                  <c:v>Apr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ChartData!$E$5:$E$8</c:f>
              <c:numCache>
                <c:formatCode>#,##0</c:formatCode>
                <c:ptCount val="4"/>
                <c:pt idx="0">
                  <c:v>130</c:v>
                </c:pt>
                <c:pt idx="1">
                  <c:v>100</c:v>
                </c:pt>
                <c:pt idx="2">
                  <c:v>120</c:v>
                </c:pt>
                <c:pt idx="3">
                  <c:v>60</c:v>
                </c:pt>
              </c:numCache>
            </c:numRef>
          </c:val>
        </c:ser>
        <c:ser>
          <c:idx val="4"/>
          <c:order val="4"/>
          <c:tx>
            <c:strRef>
              <c:f>ChartData!$F$4</c:f>
              <c:strCache>
                <c:ptCount val="1"/>
                <c:pt idx="0">
                  <c:v>May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ChartData!$F$5:$F$8</c:f>
              <c:numCache>
                <c:formatCode>#,##0</c:formatCode>
                <c:ptCount val="4"/>
                <c:pt idx="0">
                  <c:v>140</c:v>
                </c:pt>
                <c:pt idx="1">
                  <c:v>90</c:v>
                </c:pt>
                <c:pt idx="2">
                  <c:v>140</c:v>
                </c:pt>
                <c:pt idx="3">
                  <c:v>60</c:v>
                </c:pt>
              </c:numCache>
            </c:numRef>
          </c:val>
        </c:ser>
        <c:ser>
          <c:idx val="5"/>
          <c:order val="5"/>
          <c:tx>
            <c:strRef>
              <c:f>ChartData!$G$4</c:f>
              <c:strCache>
                <c:ptCount val="1"/>
                <c:pt idx="0">
                  <c:v>Jun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ChartData!$G$5:$G$8</c:f>
              <c:numCache>
                <c:formatCode>#,##0</c:formatCode>
                <c:ptCount val="4"/>
                <c:pt idx="0">
                  <c:v>180</c:v>
                </c:pt>
                <c:pt idx="1">
                  <c:v>100</c:v>
                </c:pt>
                <c:pt idx="2">
                  <c:v>130</c:v>
                </c:pt>
                <c:pt idx="3">
                  <c:v>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9914752"/>
        <c:axId val="258999040"/>
      </c:barChart>
      <c:catAx>
        <c:axId val="259914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58999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899904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599147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324618736383443"/>
          <c:y val="0.2722260586332918"/>
          <c:w val="9.8039215686274508E-2"/>
          <c:h val="0.47208822826279767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1" r="0.750000000000001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57516339869286"/>
          <c:y val="0.13322458299694576"/>
          <c:w val="0.88671023965141615"/>
          <c:h val="0.76400220045187295"/>
        </c:manualLayout>
      </c:layout>
      <c:lineChart>
        <c:grouping val="standard"/>
        <c:varyColors val="0"/>
        <c:ser>
          <c:idx val="0"/>
          <c:order val="0"/>
          <c:tx>
            <c:strRef>
              <c:f>ChartData!$A$5</c:f>
              <c:strCache>
                <c:ptCount val="1"/>
                <c:pt idx="0">
                  <c:v>Domestic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ChartData!$B$5:$G$5</c:f>
              <c:numCache>
                <c:formatCode>#,##0</c:formatCode>
                <c:ptCount val="6"/>
                <c:pt idx="0">
                  <c:v>100</c:v>
                </c:pt>
                <c:pt idx="1">
                  <c:v>130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180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ChartData!$A$6</c:f>
              <c:strCache>
                <c:ptCount val="1"/>
                <c:pt idx="0">
                  <c:v>Europe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ChartData!$B$6:$G$6</c:f>
              <c:numCache>
                <c:formatCode>#,##0</c:formatCode>
                <c:ptCount val="6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ChartData!$A$7</c:f>
              <c:strCache>
                <c:ptCount val="1"/>
                <c:pt idx="0">
                  <c:v>Asia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ChartData!$B$7:$G$7</c:f>
              <c:numCache>
                <c:formatCode>#,##0</c:formatCode>
                <c:ptCount val="6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ChartData!$A$8</c:f>
              <c:strCache>
                <c:ptCount val="1"/>
                <c:pt idx="0">
                  <c:v>Latin America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ChartData!$B$8:$G$8</c:f>
              <c:numCache>
                <c:formatCode>#,##0</c:formatCode>
                <c:ptCount val="6"/>
                <c:pt idx="0">
                  <c:v>40</c:v>
                </c:pt>
                <c:pt idx="1">
                  <c:v>60</c:v>
                </c:pt>
                <c:pt idx="2">
                  <c:v>70</c:v>
                </c:pt>
                <c:pt idx="3">
                  <c:v>60</c:v>
                </c:pt>
                <c:pt idx="4">
                  <c:v>60</c:v>
                </c:pt>
                <c:pt idx="5">
                  <c:v>80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9037824"/>
        <c:axId val="259043712"/>
      </c:lineChart>
      <c:catAx>
        <c:axId val="259037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59043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9043712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590378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2483660130718987"/>
          <c:y val="0.68243612922925223"/>
          <c:w val="0.53812636165577343"/>
          <c:h val="0.14681892820071568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1" r="0.750000000000001" t="1" header="0.5" footer="0.5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Shipping Volume (in 1000's of tons)</a:t>
            </a:r>
          </a:p>
        </c:rich>
      </c:tx>
      <c:layout>
        <c:manualLayout>
          <c:xMode val="edge"/>
          <c:yMode val="edge"/>
          <c:x val="0.15848240006584552"/>
          <c:y val="3.50876892022484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2788671023965088E-2"/>
          <c:y val="0.25068119891008178"/>
          <c:w val="0.88235294117647056"/>
          <c:h val="0.632152588555858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ChartData!$A$5</c:f>
              <c:strCache>
                <c:ptCount val="1"/>
                <c:pt idx="0">
                  <c:v>Domestic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invertIfNegative val="0"/>
          <c:pictureOptions>
            <c:pictureFormat val="stackScale"/>
            <c:pictureStackUnit val="25"/>
          </c:pictureOptions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ChartData!$B$5:$G$5</c:f>
              <c:numCache>
                <c:formatCode>#,##0</c:formatCode>
                <c:ptCount val="6"/>
                <c:pt idx="0">
                  <c:v>100</c:v>
                </c:pt>
                <c:pt idx="1">
                  <c:v>130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59060480"/>
        <c:axId val="259062016"/>
      </c:barChart>
      <c:catAx>
        <c:axId val="259060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9062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906201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9060480"/>
        <c:crosses val="autoZero"/>
        <c:crossBetween val="between"/>
        <c:majorUnit val="2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1</xdr:row>
      <xdr:rowOff>5344</xdr:rowOff>
    </xdr:to>
    <xdr:pic>
      <xdr:nvPicPr>
        <xdr:cNvPr id="2" name="Picture 1" descr="LOGO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"/>
          <a:ext cx="1307224" cy="8527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16</xdr:col>
      <xdr:colOff>0</xdr:colOff>
      <xdr:row>15</xdr:row>
      <xdr:rowOff>0</xdr:rowOff>
    </xdr:to>
    <xdr:graphicFrame macro="">
      <xdr:nvGraphicFramePr>
        <xdr:cNvPr id="512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15</xdr:row>
      <xdr:rowOff>0</xdr:rowOff>
    </xdr:from>
    <xdr:to>
      <xdr:col>16</xdr:col>
      <xdr:colOff>0</xdr:colOff>
      <xdr:row>35</xdr:row>
      <xdr:rowOff>0</xdr:rowOff>
    </xdr:to>
    <xdr:graphicFrame macro="">
      <xdr:nvGraphicFramePr>
        <xdr:cNvPr id="512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542925</xdr:colOff>
      <xdr:row>1</xdr:row>
      <xdr:rowOff>76200</xdr:rowOff>
    </xdr:from>
    <xdr:to>
      <xdr:col>36</xdr:col>
      <xdr:colOff>542925</xdr:colOff>
      <xdr:row>21</xdr:row>
      <xdr:rowOff>19050</xdr:rowOff>
    </xdr:to>
    <xdr:graphicFrame macro="">
      <xdr:nvGraphicFramePr>
        <xdr:cNvPr id="5125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_Excel%20Files\Excel%20Class%20Files\SpecialChar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____Excel%20Class%20Files\Chart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endGrowthArrayCharts"/>
      <sheetName val="Combination"/>
      <sheetName val="Lines"/>
      <sheetName val="Trendlines"/>
      <sheetName val="Gantt-like"/>
      <sheetName val="SlopeIntercept"/>
      <sheetName val="PickChart"/>
      <sheetName val="PickChart2"/>
      <sheetName val="GrowingChart"/>
      <sheetName val="DynamicChart"/>
      <sheetName val="CalculatorChart"/>
    </sheetNames>
    <sheetDataSet>
      <sheetData sheetId="0">
        <row r="2">
          <cell r="B2">
            <v>100</v>
          </cell>
        </row>
        <row r="3">
          <cell r="B3">
            <v>200</v>
          </cell>
        </row>
        <row r="4">
          <cell r="B4">
            <v>300</v>
          </cell>
        </row>
        <row r="5">
          <cell r="B5">
            <v>500</v>
          </cell>
        </row>
        <row r="6">
          <cell r="B6">
            <v>700</v>
          </cell>
        </row>
        <row r="7">
          <cell r="B7">
            <v>500</v>
          </cell>
        </row>
        <row r="8">
          <cell r="B8">
            <v>600</v>
          </cell>
        </row>
        <row r="9">
          <cell r="B9">
            <v>400</v>
          </cell>
        </row>
        <row r="10">
          <cell r="B10">
            <v>800</v>
          </cell>
        </row>
        <row r="11">
          <cell r="B11">
            <v>700</v>
          </cell>
        </row>
        <row r="12">
          <cell r="B12">
            <v>900</v>
          </cell>
        </row>
        <row r="13">
          <cell r="B13">
            <v>1200</v>
          </cell>
        </row>
        <row r="14">
          <cell r="B14">
            <v>1300</v>
          </cell>
        </row>
        <row r="15">
          <cell r="B15">
            <v>1200</v>
          </cell>
        </row>
        <row r="16">
          <cell r="B16">
            <v>1300</v>
          </cell>
        </row>
        <row r="17">
          <cell r="B17">
            <v>1700</v>
          </cell>
        </row>
        <row r="18">
          <cell r="B18">
            <v>1000</v>
          </cell>
        </row>
        <row r="19">
          <cell r="B19">
            <v>1400</v>
          </cell>
        </row>
        <row r="20">
          <cell r="B20">
            <v>800</v>
          </cell>
        </row>
        <row r="21">
          <cell r="B21">
            <v>1200</v>
          </cell>
        </row>
        <row r="22">
          <cell r="B22">
            <v>1300</v>
          </cell>
        </row>
        <row r="23">
          <cell r="B23">
            <v>1800</v>
          </cell>
        </row>
        <row r="24">
          <cell r="B24">
            <v>1900</v>
          </cell>
        </row>
        <row r="25">
          <cell r="B25">
            <v>2100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Date</v>
          </cell>
          <cell r="B1" t="str">
            <v>Reading</v>
          </cell>
        </row>
        <row r="2">
          <cell r="A2" t="str">
            <v>January</v>
          </cell>
          <cell r="B2">
            <v>234</v>
          </cell>
        </row>
        <row r="3">
          <cell r="A3" t="str">
            <v>February</v>
          </cell>
          <cell r="B3">
            <v>235</v>
          </cell>
        </row>
        <row r="4">
          <cell r="A4" t="str">
            <v>March</v>
          </cell>
          <cell r="B4">
            <v>236</v>
          </cell>
        </row>
        <row r="5">
          <cell r="A5" t="str">
            <v>April</v>
          </cell>
          <cell r="B5">
            <v>500</v>
          </cell>
        </row>
        <row r="6">
          <cell r="A6" t="str">
            <v>May</v>
          </cell>
          <cell r="B6">
            <v>600</v>
          </cell>
        </row>
        <row r="7">
          <cell r="A7" t="str">
            <v>June</v>
          </cell>
          <cell r="B7">
            <v>239</v>
          </cell>
        </row>
        <row r="8">
          <cell r="A8" t="str">
            <v>July</v>
          </cell>
          <cell r="B8">
            <v>567.26666666666699</v>
          </cell>
        </row>
        <row r="9">
          <cell r="A9" t="str">
            <v>August</v>
          </cell>
          <cell r="B9">
            <v>895.53333333333399</v>
          </cell>
        </row>
      </sheetData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Data"/>
      <sheetName val="Line Chart"/>
      <sheetName val="Scatter Chart"/>
      <sheetName val="Combination"/>
      <sheetName val="Trendlines"/>
      <sheetName val="SmoothingAverage"/>
      <sheetName val="Gantt Chart"/>
      <sheetName val="BlankCellsCharts"/>
      <sheetName val="BlankOrNA"/>
      <sheetName val="XAxisLabels"/>
      <sheetName val="ChartFilter"/>
      <sheetName val="GrowingChart"/>
      <sheetName val="CalculatorChart"/>
      <sheetName val="LinkedFrozen"/>
      <sheetName val="Dynamic"/>
      <sheetName val="TransparentColumns"/>
      <sheetName val="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A1" t="str">
            <v>Dates</v>
          </cell>
          <cell r="B1" t="str">
            <v>Sales</v>
          </cell>
        </row>
        <row r="2">
          <cell r="A2">
            <v>39448</v>
          </cell>
          <cell r="B2">
            <v>1592398</v>
          </cell>
        </row>
        <row r="3">
          <cell r="A3">
            <v>39479</v>
          </cell>
          <cell r="B3">
            <v>1597197</v>
          </cell>
        </row>
        <row r="4">
          <cell r="A4">
            <v>39508</v>
          </cell>
          <cell r="B4">
            <v>1666080</v>
          </cell>
        </row>
        <row r="5">
          <cell r="A5">
            <v>39539</v>
          </cell>
          <cell r="B5">
            <v>2484340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 enableFormatConditionsCalculation="0">
    <tabColor indexed="11"/>
    <pageSetUpPr autoPageBreaks="0"/>
  </sheetPr>
  <dimension ref="A1:AE699"/>
  <sheetViews>
    <sheetView tabSelected="1" zoomScale="130" zoomScaleNormal="85" zoomScaleSheetLayoutView="100" workbookViewId="0">
      <selection activeCell="D11" sqref="D11"/>
    </sheetView>
  </sheetViews>
  <sheetFormatPr defaultColWidth="19.85546875" defaultRowHeight="12.75" x14ac:dyDescent="0.2"/>
  <cols>
    <col min="1" max="1" width="21.28515625" style="74" bestFit="1" customWidth="1"/>
    <col min="2" max="2" width="7.28515625" style="85" bestFit="1" customWidth="1"/>
    <col min="3" max="3" width="23.7109375" style="74" bestFit="1" customWidth="1"/>
    <col min="4" max="4" width="11.140625" style="268" bestFit="1" customWidth="1"/>
    <col min="5" max="5" width="13.140625" style="271" bestFit="1" customWidth="1"/>
    <col min="6" max="6" width="8.42578125" style="74" bestFit="1" customWidth="1"/>
    <col min="7" max="7" width="10.5703125" style="74" bestFit="1" customWidth="1"/>
    <col min="8" max="8" width="5.28515625" style="87" bestFit="1" customWidth="1"/>
    <col min="9" max="9" width="7.5703125" style="74" bestFit="1" customWidth="1"/>
    <col min="10" max="10" width="9.28515625" style="90" bestFit="1" customWidth="1"/>
    <col min="11" max="11" width="9.140625" style="74" bestFit="1" customWidth="1"/>
    <col min="12" max="12" width="9.7109375" style="86" bestFit="1" customWidth="1"/>
    <col min="13" max="13" width="7.7109375" style="86" bestFit="1" customWidth="1"/>
    <col min="14" max="14" width="5.85546875" style="74" bestFit="1" customWidth="1"/>
    <col min="15" max="15" width="19.85546875" style="87" customWidth="1"/>
    <col min="16" max="16" width="7.85546875" style="74" bestFit="1" customWidth="1"/>
    <col min="17" max="17" width="4.28515625" style="74" bestFit="1" customWidth="1"/>
    <col min="18" max="18" width="9.28515625" style="74" customWidth="1"/>
    <col min="19" max="19" width="5.28515625" style="74" bestFit="1" customWidth="1"/>
    <col min="20" max="24" width="4.140625" style="74" bestFit="1" customWidth="1"/>
    <col min="25" max="25" width="6.28515625" style="74" customWidth="1"/>
    <col min="26" max="26" width="5.28515625" style="74" bestFit="1" customWidth="1"/>
    <col min="27" max="31" width="4.140625" style="74" bestFit="1" customWidth="1"/>
    <col min="32" max="16384" width="19.85546875" style="74"/>
  </cols>
  <sheetData>
    <row r="1" spans="1:31" x14ac:dyDescent="0.2">
      <c r="A1" s="63" t="s">
        <v>1851</v>
      </c>
      <c r="B1" s="64" t="s">
        <v>1700</v>
      </c>
      <c r="C1" s="65" t="s">
        <v>1852</v>
      </c>
      <c r="D1" s="266" t="s">
        <v>1703</v>
      </c>
      <c r="E1" s="269" t="s">
        <v>1734</v>
      </c>
      <c r="F1" s="65" t="s">
        <v>1853</v>
      </c>
      <c r="G1" s="67" t="s">
        <v>1854</v>
      </c>
      <c r="H1" s="67" t="s">
        <v>1701</v>
      </c>
      <c r="I1" s="65" t="s">
        <v>1856</v>
      </c>
      <c r="J1" s="68" t="s">
        <v>1855</v>
      </c>
      <c r="K1" s="64" t="s">
        <v>1704</v>
      </c>
      <c r="L1" s="69" t="s">
        <v>1320</v>
      </c>
      <c r="M1" s="70" t="s">
        <v>1319</v>
      </c>
      <c r="N1" s="71">
        <v>3.7100000000000001E-2</v>
      </c>
      <c r="O1" s="72"/>
      <c r="P1" s="73" t="s">
        <v>1702</v>
      </c>
      <c r="Q1" s="73"/>
      <c r="S1" s="75"/>
      <c r="T1" s="76" t="s">
        <v>1219</v>
      </c>
      <c r="U1" s="76" t="s">
        <v>1220</v>
      </c>
      <c r="V1" s="76" t="s">
        <v>1221</v>
      </c>
      <c r="W1" s="76" t="s">
        <v>1222</v>
      </c>
      <c r="X1" s="76" t="s">
        <v>1223</v>
      </c>
      <c r="Z1" s="77"/>
      <c r="AA1" s="78" t="s">
        <v>1219</v>
      </c>
      <c r="AB1" s="78" t="s">
        <v>1220</v>
      </c>
      <c r="AC1" s="78" t="s">
        <v>1221</v>
      </c>
      <c r="AD1" s="78" t="s">
        <v>1222</v>
      </c>
      <c r="AE1" s="78" t="s">
        <v>1223</v>
      </c>
    </row>
    <row r="2" spans="1:31" x14ac:dyDescent="0.2">
      <c r="A2" s="74" t="s">
        <v>2209</v>
      </c>
      <c r="B2" s="79" t="s">
        <v>1850</v>
      </c>
      <c r="C2" s="74" t="s">
        <v>1874</v>
      </c>
      <c r="D2" s="267">
        <v>130619578</v>
      </c>
      <c r="E2" s="270">
        <v>2521641031</v>
      </c>
      <c r="F2" s="74" t="s">
        <v>1857</v>
      </c>
      <c r="G2" s="265">
        <v>35582</v>
      </c>
      <c r="H2" s="82">
        <f t="shared" ref="H2:H65" ca="1" si="0">DATEDIF(G2,TODAY(),"Y")</f>
        <v>13</v>
      </c>
      <c r="I2" s="83"/>
      <c r="J2" s="84">
        <v>47620</v>
      </c>
      <c r="K2" s="85">
        <v>5</v>
      </c>
      <c r="P2" s="88">
        <v>0</v>
      </c>
      <c r="Q2" s="89">
        <v>0</v>
      </c>
      <c r="S2" s="75" t="s">
        <v>1827</v>
      </c>
      <c r="T2" s="83">
        <v>33</v>
      </c>
      <c r="U2" s="83">
        <v>40</v>
      </c>
      <c r="V2" s="83">
        <v>37</v>
      </c>
      <c r="W2" s="83">
        <v>48</v>
      </c>
      <c r="X2" s="83">
        <v>48</v>
      </c>
      <c r="Y2" s="83"/>
      <c r="Z2" s="90" t="s">
        <v>1735</v>
      </c>
      <c r="AA2" s="83">
        <v>45</v>
      </c>
      <c r="AB2" s="83">
        <v>47</v>
      </c>
      <c r="AC2" s="83">
        <v>35</v>
      </c>
      <c r="AD2" s="83">
        <v>49</v>
      </c>
      <c r="AE2" s="83">
        <v>37</v>
      </c>
    </row>
    <row r="3" spans="1:31" x14ac:dyDescent="0.2">
      <c r="A3" s="74" t="s">
        <v>2745</v>
      </c>
      <c r="B3" s="79" t="s">
        <v>28</v>
      </c>
      <c r="C3" s="74" t="s">
        <v>1871</v>
      </c>
      <c r="D3" s="267">
        <v>336025451</v>
      </c>
      <c r="E3" s="270">
        <v>2525295649</v>
      </c>
      <c r="F3" s="74" t="s">
        <v>1858</v>
      </c>
      <c r="G3" s="265">
        <v>33003</v>
      </c>
      <c r="H3" s="82">
        <f t="shared" ca="1" si="0"/>
        <v>20</v>
      </c>
      <c r="I3" s="83" t="s">
        <v>1872</v>
      </c>
      <c r="J3" s="84">
        <v>56900</v>
      </c>
      <c r="K3" s="85">
        <v>5</v>
      </c>
      <c r="P3" s="92">
        <v>5000</v>
      </c>
      <c r="Q3" s="93">
        <v>0.01</v>
      </c>
      <c r="S3" s="75" t="s">
        <v>1828</v>
      </c>
      <c r="T3" s="83">
        <v>35</v>
      </c>
      <c r="U3" s="83">
        <v>38</v>
      </c>
      <c r="V3" s="83">
        <v>36</v>
      </c>
      <c r="W3" s="83">
        <v>48</v>
      </c>
      <c r="X3" s="83">
        <v>41</v>
      </c>
      <c r="Y3" s="83"/>
      <c r="Z3" s="90" t="s">
        <v>1736</v>
      </c>
      <c r="AA3" s="83">
        <v>39</v>
      </c>
      <c r="AB3" s="83">
        <v>35</v>
      </c>
      <c r="AC3" s="83">
        <v>45</v>
      </c>
      <c r="AD3" s="83">
        <v>34</v>
      </c>
      <c r="AE3" s="83">
        <v>37</v>
      </c>
    </row>
    <row r="4" spans="1:31" x14ac:dyDescent="0.2">
      <c r="A4" s="74" t="s">
        <v>71</v>
      </c>
      <c r="B4" s="79" t="s">
        <v>156</v>
      </c>
      <c r="C4" s="74" t="s">
        <v>1871</v>
      </c>
      <c r="D4" s="267">
        <v>894030119</v>
      </c>
      <c r="E4" s="270">
        <v>9196795200</v>
      </c>
      <c r="F4" s="74" t="s">
        <v>1858</v>
      </c>
      <c r="G4" s="265">
        <v>39565</v>
      </c>
      <c r="H4" s="82">
        <f t="shared" ca="1" si="0"/>
        <v>2</v>
      </c>
      <c r="I4" s="83" t="s">
        <v>1865</v>
      </c>
      <c r="J4" s="84">
        <v>34690</v>
      </c>
      <c r="K4" s="85">
        <v>2</v>
      </c>
      <c r="P4" s="92">
        <v>15000</v>
      </c>
      <c r="Q4" s="93">
        <v>0.03</v>
      </c>
      <c r="S4" s="75" t="s">
        <v>1829</v>
      </c>
      <c r="T4" s="83">
        <v>49</v>
      </c>
      <c r="U4" s="83">
        <v>36</v>
      </c>
      <c r="V4" s="83">
        <v>40</v>
      </c>
      <c r="W4" s="83">
        <v>35</v>
      </c>
      <c r="X4" s="83">
        <v>44</v>
      </c>
      <c r="Y4" s="83"/>
      <c r="Z4" s="90" t="s">
        <v>1737</v>
      </c>
      <c r="AA4" s="83">
        <v>30</v>
      </c>
      <c r="AB4" s="83">
        <v>45</v>
      </c>
      <c r="AC4" s="83">
        <v>43</v>
      </c>
      <c r="AD4" s="83">
        <v>46</v>
      </c>
      <c r="AE4" s="83">
        <v>30</v>
      </c>
    </row>
    <row r="5" spans="1:31" x14ac:dyDescent="0.2">
      <c r="A5" s="74" t="s">
        <v>2457</v>
      </c>
      <c r="B5" s="79" t="s">
        <v>26</v>
      </c>
      <c r="C5" s="74" t="s">
        <v>1874</v>
      </c>
      <c r="D5" s="267">
        <v>259573806</v>
      </c>
      <c r="E5" s="270">
        <v>2523748373</v>
      </c>
      <c r="F5" s="74" t="s">
        <v>1858</v>
      </c>
      <c r="G5" s="265">
        <v>39599</v>
      </c>
      <c r="H5" s="82">
        <f t="shared" ca="1" si="0"/>
        <v>2</v>
      </c>
      <c r="I5" s="83" t="s">
        <v>1863</v>
      </c>
      <c r="J5" s="84">
        <v>45260</v>
      </c>
      <c r="K5" s="85">
        <v>4</v>
      </c>
      <c r="P5" s="92">
        <v>25000</v>
      </c>
      <c r="Q5" s="93">
        <v>0.05</v>
      </c>
      <c r="S5" s="75" t="s">
        <v>1830</v>
      </c>
      <c r="T5" s="83">
        <v>35</v>
      </c>
      <c r="U5" s="83">
        <v>46</v>
      </c>
      <c r="V5" s="83">
        <v>44</v>
      </c>
      <c r="W5" s="83">
        <v>48</v>
      </c>
      <c r="X5" s="83">
        <v>47</v>
      </c>
      <c r="Y5" s="83"/>
      <c r="Z5" s="90" t="s">
        <v>1738</v>
      </c>
      <c r="AA5" s="83">
        <v>46</v>
      </c>
      <c r="AB5" s="83">
        <v>40</v>
      </c>
      <c r="AC5" s="83">
        <v>45</v>
      </c>
      <c r="AD5" s="83">
        <v>45</v>
      </c>
      <c r="AE5" s="83">
        <v>37</v>
      </c>
    </row>
    <row r="6" spans="1:31" x14ac:dyDescent="0.2">
      <c r="A6" s="74" t="s">
        <v>2439</v>
      </c>
      <c r="B6" s="79" t="s">
        <v>2149</v>
      </c>
      <c r="C6" s="74" t="s">
        <v>1878</v>
      </c>
      <c r="D6" s="267">
        <v>995858336</v>
      </c>
      <c r="E6" s="270">
        <v>9198979762</v>
      </c>
      <c r="F6" s="74" t="s">
        <v>1861</v>
      </c>
      <c r="G6" s="265">
        <v>35216</v>
      </c>
      <c r="H6" s="82">
        <f t="shared" ca="1" si="0"/>
        <v>14</v>
      </c>
      <c r="I6" s="83" t="s">
        <v>1859</v>
      </c>
      <c r="J6" s="84">
        <v>31205</v>
      </c>
      <c r="K6" s="85">
        <v>2</v>
      </c>
      <c r="P6" s="92">
        <v>35000</v>
      </c>
      <c r="Q6" s="93">
        <v>0.06</v>
      </c>
      <c r="S6" s="75" t="s">
        <v>1831</v>
      </c>
      <c r="T6" s="83">
        <v>31</v>
      </c>
      <c r="U6" s="83">
        <v>49</v>
      </c>
      <c r="V6" s="83">
        <v>43</v>
      </c>
      <c r="W6" s="83">
        <v>42</v>
      </c>
      <c r="X6" s="83">
        <v>34</v>
      </c>
      <c r="Y6" s="83"/>
      <c r="Z6" s="90" t="s">
        <v>1739</v>
      </c>
      <c r="AA6" s="83">
        <v>38</v>
      </c>
      <c r="AB6" s="83">
        <v>39</v>
      </c>
      <c r="AC6" s="83">
        <v>42</v>
      </c>
      <c r="AD6" s="83">
        <v>40</v>
      </c>
      <c r="AE6" s="83">
        <v>43</v>
      </c>
    </row>
    <row r="7" spans="1:31" x14ac:dyDescent="0.2">
      <c r="A7" s="74" t="s">
        <v>2716</v>
      </c>
      <c r="B7" s="79" t="s">
        <v>28</v>
      </c>
      <c r="C7" s="74" t="s">
        <v>1878</v>
      </c>
      <c r="D7" s="267">
        <v>378882665</v>
      </c>
      <c r="E7" s="270">
        <v>2526101454</v>
      </c>
      <c r="F7" s="74" t="s">
        <v>1858</v>
      </c>
      <c r="G7" s="265">
        <v>35083</v>
      </c>
      <c r="H7" s="82">
        <f t="shared" ca="1" si="0"/>
        <v>14</v>
      </c>
      <c r="I7" s="83" t="s">
        <v>1862</v>
      </c>
      <c r="J7" s="84">
        <v>24340</v>
      </c>
      <c r="K7" s="85">
        <v>4</v>
      </c>
      <c r="P7" s="92">
        <v>45000</v>
      </c>
      <c r="Q7" s="93">
        <v>7.0000000000000007E-2</v>
      </c>
      <c r="S7" s="75" t="s">
        <v>1832</v>
      </c>
      <c r="T7" s="83">
        <v>43</v>
      </c>
      <c r="U7" s="83">
        <v>38</v>
      </c>
      <c r="V7" s="83">
        <v>44</v>
      </c>
      <c r="W7" s="83">
        <v>44</v>
      </c>
      <c r="X7" s="83">
        <v>39</v>
      </c>
      <c r="Y7" s="83"/>
      <c r="Z7" s="90" t="s">
        <v>1740</v>
      </c>
      <c r="AA7" s="83">
        <v>30</v>
      </c>
      <c r="AB7" s="83">
        <v>47</v>
      </c>
      <c r="AC7" s="83">
        <v>46</v>
      </c>
      <c r="AD7" s="83">
        <v>42</v>
      </c>
      <c r="AE7" s="83">
        <v>34</v>
      </c>
    </row>
    <row r="8" spans="1:31" x14ac:dyDescent="0.2">
      <c r="A8" s="74" t="s">
        <v>2710</v>
      </c>
      <c r="B8" s="79" t="s">
        <v>28</v>
      </c>
      <c r="C8" s="74" t="s">
        <v>1880</v>
      </c>
      <c r="D8" s="267">
        <v>559376297</v>
      </c>
      <c r="E8" s="270">
        <v>9191517218</v>
      </c>
      <c r="F8" s="74" t="s">
        <v>1858</v>
      </c>
      <c r="G8" s="265">
        <v>37200</v>
      </c>
      <c r="H8" s="82">
        <f t="shared" ca="1" si="0"/>
        <v>9</v>
      </c>
      <c r="I8" s="83" t="s">
        <v>1863</v>
      </c>
      <c r="J8" s="84">
        <v>48010</v>
      </c>
      <c r="K8" s="85">
        <v>3</v>
      </c>
      <c r="P8" s="92">
        <v>55000</v>
      </c>
      <c r="Q8" s="93">
        <v>0.08</v>
      </c>
      <c r="R8" s="77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</row>
    <row r="9" spans="1:31" x14ac:dyDescent="0.2">
      <c r="A9" s="74" t="s">
        <v>2654</v>
      </c>
      <c r="B9" s="79" t="s">
        <v>156</v>
      </c>
      <c r="C9" s="74" t="s">
        <v>1871</v>
      </c>
      <c r="D9" s="267">
        <v>378281658</v>
      </c>
      <c r="E9" s="270">
        <v>2526092172</v>
      </c>
      <c r="F9" s="74" t="s">
        <v>1858</v>
      </c>
      <c r="G9" s="265">
        <v>35220</v>
      </c>
      <c r="H9" s="82">
        <f t="shared" ca="1" si="0"/>
        <v>14</v>
      </c>
      <c r="I9" s="83" t="s">
        <v>1865</v>
      </c>
      <c r="J9" s="84">
        <v>35460</v>
      </c>
      <c r="K9" s="85">
        <v>5</v>
      </c>
      <c r="O9" s="94"/>
      <c r="P9" s="92">
        <v>65000</v>
      </c>
      <c r="Q9" s="93">
        <v>0.1</v>
      </c>
    </row>
    <row r="10" spans="1:31" x14ac:dyDescent="0.2">
      <c r="A10" s="74" t="s">
        <v>2432</v>
      </c>
      <c r="B10" s="79" t="s">
        <v>28</v>
      </c>
      <c r="C10" s="74" t="s">
        <v>1868</v>
      </c>
      <c r="D10" s="267">
        <v>767961463</v>
      </c>
      <c r="E10" s="270">
        <v>9195057530</v>
      </c>
      <c r="F10" s="74" t="s">
        <v>1857</v>
      </c>
      <c r="G10" s="265">
        <v>37917</v>
      </c>
      <c r="H10" s="82">
        <f t="shared" ca="1" si="0"/>
        <v>7</v>
      </c>
      <c r="I10" s="83"/>
      <c r="J10" s="84">
        <v>60060</v>
      </c>
      <c r="K10" s="85">
        <v>2</v>
      </c>
      <c r="P10" s="92">
        <v>75000</v>
      </c>
      <c r="Q10" s="93">
        <v>0.11</v>
      </c>
    </row>
    <row r="11" spans="1:31" x14ac:dyDescent="0.2">
      <c r="A11" s="74" t="s">
        <v>2212</v>
      </c>
      <c r="B11" s="79" t="s">
        <v>1850</v>
      </c>
      <c r="C11" s="74" t="s">
        <v>1878</v>
      </c>
      <c r="D11" s="267">
        <v>111616346</v>
      </c>
      <c r="E11" s="270">
        <v>2521282202</v>
      </c>
      <c r="F11" s="74" t="s">
        <v>1861</v>
      </c>
      <c r="G11" s="265">
        <v>39811</v>
      </c>
      <c r="H11" s="82">
        <f t="shared" ca="1" si="0"/>
        <v>1</v>
      </c>
      <c r="I11" s="83" t="s">
        <v>1862</v>
      </c>
      <c r="J11" s="84">
        <v>49355</v>
      </c>
      <c r="K11" s="85">
        <v>5</v>
      </c>
      <c r="P11" s="92">
        <v>85000</v>
      </c>
      <c r="Q11" s="93">
        <v>0.12</v>
      </c>
    </row>
    <row r="12" spans="1:31" x14ac:dyDescent="0.2">
      <c r="A12" s="74" t="s">
        <v>2169</v>
      </c>
      <c r="B12" s="79" t="s">
        <v>26</v>
      </c>
      <c r="C12" s="74" t="s">
        <v>1874</v>
      </c>
      <c r="D12" s="267">
        <v>503349830</v>
      </c>
      <c r="E12" s="270">
        <v>2528467597</v>
      </c>
      <c r="F12" s="74" t="s">
        <v>1861</v>
      </c>
      <c r="G12" s="265">
        <v>32709</v>
      </c>
      <c r="H12" s="82">
        <f t="shared" ca="1" si="0"/>
        <v>21</v>
      </c>
      <c r="I12" s="83" t="s">
        <v>1865</v>
      </c>
      <c r="J12" s="84">
        <v>13090</v>
      </c>
      <c r="K12" s="85">
        <v>4</v>
      </c>
      <c r="P12" s="92">
        <v>95000</v>
      </c>
      <c r="Q12" s="93">
        <v>0.13</v>
      </c>
    </row>
    <row r="13" spans="1:31" x14ac:dyDescent="0.2">
      <c r="A13" s="74" t="s">
        <v>2586</v>
      </c>
      <c r="B13" s="79" t="s">
        <v>156</v>
      </c>
      <c r="C13" s="74" t="s">
        <v>1880</v>
      </c>
      <c r="D13" s="267">
        <v>681596577</v>
      </c>
      <c r="E13" s="270">
        <v>9193695179</v>
      </c>
      <c r="F13" s="74" t="s">
        <v>1858</v>
      </c>
      <c r="G13" s="265">
        <v>35166</v>
      </c>
      <c r="H13" s="82">
        <f t="shared" ca="1" si="0"/>
        <v>14</v>
      </c>
      <c r="I13" s="83" t="s">
        <v>1859</v>
      </c>
      <c r="J13" s="84">
        <v>86320</v>
      </c>
      <c r="K13" s="85">
        <v>4</v>
      </c>
    </row>
    <row r="14" spans="1:31" x14ac:dyDescent="0.2">
      <c r="A14" s="74" t="s">
        <v>2524</v>
      </c>
      <c r="B14" s="79" t="s">
        <v>26</v>
      </c>
      <c r="C14" s="74" t="s">
        <v>1878</v>
      </c>
      <c r="D14" s="267">
        <v>948480407</v>
      </c>
      <c r="E14" s="270">
        <v>9197961953</v>
      </c>
      <c r="F14" s="74" t="s">
        <v>1858</v>
      </c>
      <c r="G14" s="265">
        <v>32916</v>
      </c>
      <c r="H14" s="82">
        <f t="shared" ca="1" si="0"/>
        <v>20</v>
      </c>
      <c r="I14" s="83" t="s">
        <v>1865</v>
      </c>
      <c r="J14" s="84">
        <v>79400</v>
      </c>
      <c r="K14" s="85">
        <v>4</v>
      </c>
    </row>
    <row r="15" spans="1:31" x14ac:dyDescent="0.2">
      <c r="A15" s="74" t="s">
        <v>2755</v>
      </c>
      <c r="B15" s="79" t="s">
        <v>28</v>
      </c>
      <c r="C15" s="74" t="s">
        <v>1880</v>
      </c>
      <c r="D15" s="267">
        <v>761337848</v>
      </c>
      <c r="E15" s="270">
        <v>9194944596</v>
      </c>
      <c r="F15" s="74" t="s">
        <v>1857</v>
      </c>
      <c r="G15" s="265">
        <v>33516</v>
      </c>
      <c r="H15" s="82">
        <f t="shared" ca="1" si="0"/>
        <v>19</v>
      </c>
      <c r="I15" s="83"/>
      <c r="J15" s="84">
        <v>75550</v>
      </c>
      <c r="K15" s="85">
        <v>3</v>
      </c>
    </row>
    <row r="16" spans="1:31" x14ac:dyDescent="0.2">
      <c r="A16" s="74" t="s">
        <v>2446</v>
      </c>
      <c r="B16" s="79" t="s">
        <v>156</v>
      </c>
      <c r="C16" s="74" t="s">
        <v>1880</v>
      </c>
      <c r="D16" s="267">
        <v>651999482</v>
      </c>
      <c r="E16" s="270">
        <v>9193204992</v>
      </c>
      <c r="F16" s="74" t="s">
        <v>1858</v>
      </c>
      <c r="G16" s="265">
        <v>33311</v>
      </c>
      <c r="H16" s="82">
        <f t="shared" ca="1" si="0"/>
        <v>19</v>
      </c>
      <c r="I16" s="83" t="s">
        <v>1865</v>
      </c>
      <c r="J16" s="84">
        <v>32160</v>
      </c>
      <c r="K16" s="85">
        <v>3</v>
      </c>
    </row>
    <row r="17" spans="1:13" x14ac:dyDescent="0.2">
      <c r="A17" s="74" t="s">
        <v>68</v>
      </c>
      <c r="B17" s="79" t="s">
        <v>1850</v>
      </c>
      <c r="C17" s="74" t="s">
        <v>1871</v>
      </c>
      <c r="D17" s="267">
        <v>723930767</v>
      </c>
      <c r="E17" s="270">
        <v>9194532398</v>
      </c>
      <c r="F17" s="74" t="s">
        <v>1857</v>
      </c>
      <c r="G17" s="265">
        <v>33443</v>
      </c>
      <c r="H17" s="82">
        <f t="shared" ca="1" si="0"/>
        <v>19</v>
      </c>
      <c r="I17" s="83"/>
      <c r="J17" s="84">
        <v>79220</v>
      </c>
      <c r="K17" s="85">
        <v>4</v>
      </c>
    </row>
    <row r="18" spans="1:13" x14ac:dyDescent="0.2">
      <c r="A18" s="74" t="s">
        <v>2677</v>
      </c>
      <c r="B18" s="79" t="s">
        <v>1850</v>
      </c>
      <c r="C18" s="74" t="s">
        <v>1879</v>
      </c>
      <c r="D18" s="267">
        <v>719937584</v>
      </c>
      <c r="E18" s="270">
        <v>9194416232</v>
      </c>
      <c r="F18" s="74" t="s">
        <v>1857</v>
      </c>
      <c r="G18" s="265">
        <v>35460</v>
      </c>
      <c r="H18" s="82">
        <f t="shared" ca="1" si="0"/>
        <v>13</v>
      </c>
      <c r="I18" s="83"/>
      <c r="J18" s="84">
        <v>59050</v>
      </c>
      <c r="K18" s="85">
        <v>4</v>
      </c>
    </row>
    <row r="19" spans="1:13" x14ac:dyDescent="0.2">
      <c r="A19" s="74" t="s">
        <v>2787</v>
      </c>
      <c r="B19" s="79" t="s">
        <v>28</v>
      </c>
      <c r="C19" s="74" t="s">
        <v>1871</v>
      </c>
      <c r="D19" s="267">
        <v>788832967</v>
      </c>
      <c r="E19" s="270">
        <v>9195299873</v>
      </c>
      <c r="F19" s="74" t="s">
        <v>1857</v>
      </c>
      <c r="G19" s="265">
        <v>36119</v>
      </c>
      <c r="H19" s="82">
        <f t="shared" ca="1" si="0"/>
        <v>11</v>
      </c>
      <c r="I19" s="83"/>
      <c r="J19" s="84">
        <v>45420</v>
      </c>
      <c r="K19" s="85">
        <v>1</v>
      </c>
    </row>
    <row r="20" spans="1:13" x14ac:dyDescent="0.2">
      <c r="A20" s="74" t="s">
        <v>2514</v>
      </c>
      <c r="B20" s="79" t="s">
        <v>2149</v>
      </c>
      <c r="C20" s="74" t="s">
        <v>1880</v>
      </c>
      <c r="D20" s="267">
        <v>297806507</v>
      </c>
      <c r="E20" s="270">
        <v>2524627771</v>
      </c>
      <c r="F20" s="74" t="s">
        <v>1857</v>
      </c>
      <c r="G20" s="265">
        <v>34670</v>
      </c>
      <c r="H20" s="82">
        <f t="shared" ca="1" si="0"/>
        <v>15</v>
      </c>
      <c r="I20" s="83"/>
      <c r="J20" s="84">
        <v>41770</v>
      </c>
      <c r="K20" s="85">
        <v>5</v>
      </c>
    </row>
    <row r="21" spans="1:13" x14ac:dyDescent="0.2">
      <c r="A21" s="74" t="s">
        <v>2774</v>
      </c>
      <c r="B21" s="79" t="s">
        <v>26</v>
      </c>
      <c r="C21" s="74" t="s">
        <v>1871</v>
      </c>
      <c r="D21" s="267">
        <v>272036635</v>
      </c>
      <c r="E21" s="270">
        <v>2523938131</v>
      </c>
      <c r="F21" s="74" t="s">
        <v>1857</v>
      </c>
      <c r="G21" s="265">
        <v>33209</v>
      </c>
      <c r="H21" s="82">
        <f t="shared" ca="1" si="0"/>
        <v>19</v>
      </c>
      <c r="I21" s="83"/>
      <c r="J21" s="84">
        <v>49530</v>
      </c>
      <c r="K21" s="85">
        <v>2</v>
      </c>
    </row>
    <row r="22" spans="1:13" x14ac:dyDescent="0.2">
      <c r="A22" s="74" t="s">
        <v>2828</v>
      </c>
      <c r="B22" s="79" t="s">
        <v>2149</v>
      </c>
      <c r="C22" s="74" t="s">
        <v>1874</v>
      </c>
      <c r="D22" s="267">
        <v>755945415</v>
      </c>
      <c r="E22" s="270">
        <v>9194897618</v>
      </c>
      <c r="F22" s="74" t="s">
        <v>1858</v>
      </c>
      <c r="G22" s="265">
        <v>32637</v>
      </c>
      <c r="H22" s="82">
        <f t="shared" ca="1" si="0"/>
        <v>21</v>
      </c>
      <c r="I22" s="83" t="s">
        <v>1859</v>
      </c>
      <c r="J22" s="84">
        <v>62740</v>
      </c>
      <c r="K22" s="85">
        <v>4</v>
      </c>
    </row>
    <row r="23" spans="1:13" x14ac:dyDescent="0.2">
      <c r="A23" s="74" t="s">
        <v>2163</v>
      </c>
      <c r="B23" s="79" t="s">
        <v>28</v>
      </c>
      <c r="C23" s="74" t="s">
        <v>1875</v>
      </c>
      <c r="D23" s="267">
        <v>718930584</v>
      </c>
      <c r="E23" s="270">
        <v>9194378387</v>
      </c>
      <c r="F23" s="74" t="s">
        <v>1857</v>
      </c>
      <c r="G23" s="265">
        <v>34837</v>
      </c>
      <c r="H23" s="82">
        <f t="shared" ca="1" si="0"/>
        <v>15</v>
      </c>
      <c r="I23" s="83"/>
      <c r="J23" s="84">
        <v>54190</v>
      </c>
      <c r="K23" s="85">
        <v>4</v>
      </c>
    </row>
    <row r="24" spans="1:13" x14ac:dyDescent="0.2">
      <c r="A24" s="74" t="s">
        <v>2304</v>
      </c>
      <c r="B24" s="79" t="s">
        <v>1850</v>
      </c>
      <c r="C24" s="74" t="s">
        <v>1879</v>
      </c>
      <c r="D24" s="267">
        <v>164904130</v>
      </c>
      <c r="E24" s="270">
        <v>2522338778</v>
      </c>
      <c r="F24" s="74" t="s">
        <v>1858</v>
      </c>
      <c r="G24" s="265">
        <v>38543</v>
      </c>
      <c r="H24" s="82">
        <f t="shared" ca="1" si="0"/>
        <v>5</v>
      </c>
      <c r="I24" s="83" t="s">
        <v>1863</v>
      </c>
      <c r="J24" s="84">
        <v>43600</v>
      </c>
      <c r="K24" s="85">
        <v>5</v>
      </c>
    </row>
    <row r="25" spans="1:13" x14ac:dyDescent="0.2">
      <c r="A25" s="74" t="s">
        <v>56</v>
      </c>
      <c r="B25" s="79" t="s">
        <v>26</v>
      </c>
      <c r="C25" s="74" t="s">
        <v>1877</v>
      </c>
      <c r="D25" s="267">
        <v>452255054</v>
      </c>
      <c r="E25" s="270">
        <v>2527317354</v>
      </c>
      <c r="F25" s="74" t="s">
        <v>1861</v>
      </c>
      <c r="G25" s="265">
        <v>32892</v>
      </c>
      <c r="H25" s="82">
        <f t="shared" ca="1" si="0"/>
        <v>20</v>
      </c>
      <c r="I25" s="83" t="s">
        <v>1862</v>
      </c>
      <c r="J25" s="84">
        <v>35045</v>
      </c>
      <c r="K25" s="85">
        <v>4</v>
      </c>
    </row>
    <row r="26" spans="1:13" x14ac:dyDescent="0.2">
      <c r="A26" s="74" t="s">
        <v>2576</v>
      </c>
      <c r="B26" s="79" t="s">
        <v>1850</v>
      </c>
      <c r="C26" s="74" t="s">
        <v>1874</v>
      </c>
      <c r="D26" s="267">
        <v>163292583</v>
      </c>
      <c r="E26" s="270">
        <v>2522263363</v>
      </c>
      <c r="F26" s="74" t="s">
        <v>1858</v>
      </c>
      <c r="G26" s="265">
        <v>36330</v>
      </c>
      <c r="H26" s="82">
        <f t="shared" ca="1" si="0"/>
        <v>11</v>
      </c>
      <c r="I26" s="83" t="s">
        <v>1859</v>
      </c>
      <c r="J26" s="84">
        <v>48990</v>
      </c>
      <c r="K26" s="85">
        <v>5</v>
      </c>
    </row>
    <row r="27" spans="1:13" x14ac:dyDescent="0.2">
      <c r="A27" s="74" t="s">
        <v>2581</v>
      </c>
      <c r="B27" s="79" t="s">
        <v>28</v>
      </c>
      <c r="C27" s="74" t="s">
        <v>1867</v>
      </c>
      <c r="D27" s="267">
        <v>478004556</v>
      </c>
      <c r="E27" s="270">
        <v>2527936742</v>
      </c>
      <c r="F27" s="74" t="s">
        <v>1858</v>
      </c>
      <c r="G27" s="265">
        <v>36398</v>
      </c>
      <c r="H27" s="82">
        <f t="shared" ca="1" si="0"/>
        <v>11</v>
      </c>
      <c r="I27" s="83" t="s">
        <v>1859</v>
      </c>
      <c r="J27" s="84">
        <v>27180</v>
      </c>
      <c r="K27" s="85">
        <v>4</v>
      </c>
    </row>
    <row r="28" spans="1:13" x14ac:dyDescent="0.2">
      <c r="A28" s="74" t="s">
        <v>2188</v>
      </c>
      <c r="B28" s="79" t="s">
        <v>28</v>
      </c>
      <c r="C28" s="74" t="s">
        <v>1871</v>
      </c>
      <c r="D28" s="267">
        <v>458734969</v>
      </c>
      <c r="E28" s="270">
        <v>2527422559</v>
      </c>
      <c r="F28" s="74" t="s">
        <v>1858</v>
      </c>
      <c r="G28" s="265">
        <v>34361</v>
      </c>
      <c r="H28" s="82">
        <f t="shared" ca="1" si="0"/>
        <v>16</v>
      </c>
      <c r="I28" s="83" t="s">
        <v>1863</v>
      </c>
      <c r="J28" s="84">
        <v>67050</v>
      </c>
      <c r="K28" s="85">
        <v>4</v>
      </c>
    </row>
    <row r="29" spans="1:13" x14ac:dyDescent="0.2">
      <c r="A29" s="74" t="s">
        <v>2258</v>
      </c>
      <c r="B29" s="79" t="s">
        <v>1850</v>
      </c>
      <c r="C29" s="74" t="s">
        <v>1879</v>
      </c>
      <c r="D29" s="267">
        <v>960967007</v>
      </c>
      <c r="E29" s="270">
        <v>9198211050</v>
      </c>
      <c r="F29" s="74" t="s">
        <v>1858</v>
      </c>
      <c r="G29" s="265">
        <v>35680</v>
      </c>
      <c r="H29" s="82">
        <f t="shared" ca="1" si="0"/>
        <v>13</v>
      </c>
      <c r="I29" s="83" t="s">
        <v>1863</v>
      </c>
      <c r="J29" s="84">
        <v>39000</v>
      </c>
      <c r="K29" s="85">
        <v>3</v>
      </c>
    </row>
    <row r="30" spans="1:13" x14ac:dyDescent="0.2">
      <c r="A30" s="74" t="s">
        <v>45</v>
      </c>
      <c r="B30" s="79" t="s">
        <v>25</v>
      </c>
      <c r="C30" s="74" t="s">
        <v>27</v>
      </c>
      <c r="D30" s="267">
        <v>495372474</v>
      </c>
      <c r="E30" s="270">
        <v>2528359862</v>
      </c>
      <c r="F30" s="74" t="s">
        <v>1858</v>
      </c>
      <c r="G30" s="265">
        <v>35533</v>
      </c>
      <c r="H30" s="82">
        <f t="shared" ca="1" si="0"/>
        <v>13</v>
      </c>
      <c r="I30" s="83" t="s">
        <v>1863</v>
      </c>
      <c r="J30" s="84">
        <v>72090</v>
      </c>
      <c r="K30" s="85">
        <v>5</v>
      </c>
      <c r="M30" s="91"/>
    </row>
    <row r="31" spans="1:13" x14ac:dyDescent="0.2">
      <c r="A31" s="74" t="s">
        <v>2530</v>
      </c>
      <c r="B31" s="79" t="s">
        <v>1850</v>
      </c>
      <c r="C31" s="74" t="s">
        <v>1879</v>
      </c>
      <c r="D31" s="267">
        <v>444159297</v>
      </c>
      <c r="E31" s="270">
        <v>2527172882</v>
      </c>
      <c r="F31" s="74" t="s">
        <v>1858</v>
      </c>
      <c r="G31" s="265">
        <v>34841</v>
      </c>
      <c r="H31" s="82">
        <f t="shared" ca="1" si="0"/>
        <v>15</v>
      </c>
      <c r="I31" s="83" t="s">
        <v>1860</v>
      </c>
      <c r="J31" s="84">
        <v>62965</v>
      </c>
      <c r="K31" s="85">
        <v>1</v>
      </c>
    </row>
    <row r="32" spans="1:13" x14ac:dyDescent="0.2">
      <c r="A32" s="74" t="s">
        <v>2807</v>
      </c>
      <c r="B32" s="79" t="s">
        <v>1850</v>
      </c>
      <c r="C32" s="74" t="s">
        <v>31</v>
      </c>
      <c r="D32" s="267">
        <v>147724014</v>
      </c>
      <c r="E32" s="270">
        <v>2521868104</v>
      </c>
      <c r="F32" s="74" t="s">
        <v>1861</v>
      </c>
      <c r="G32" s="265">
        <v>32550</v>
      </c>
      <c r="H32" s="82">
        <f t="shared" ca="1" si="0"/>
        <v>21</v>
      </c>
      <c r="I32" s="83" t="s">
        <v>1862</v>
      </c>
      <c r="J32" s="84">
        <v>39620</v>
      </c>
      <c r="K32" s="85">
        <v>5</v>
      </c>
    </row>
    <row r="33" spans="1:11" x14ac:dyDescent="0.2">
      <c r="A33" s="74" t="s">
        <v>2420</v>
      </c>
      <c r="B33" s="79" t="s">
        <v>28</v>
      </c>
      <c r="C33" s="74" t="s">
        <v>1880</v>
      </c>
      <c r="D33" s="267">
        <v>289103201</v>
      </c>
      <c r="E33" s="270">
        <v>2524272773</v>
      </c>
      <c r="F33" s="74" t="s">
        <v>1861</v>
      </c>
      <c r="G33" s="265">
        <v>33395</v>
      </c>
      <c r="H33" s="82">
        <f t="shared" ca="1" si="0"/>
        <v>19</v>
      </c>
      <c r="I33" s="83" t="s">
        <v>1859</v>
      </c>
      <c r="J33" s="84">
        <v>19935</v>
      </c>
      <c r="K33" s="85">
        <v>1</v>
      </c>
    </row>
    <row r="34" spans="1:11" x14ac:dyDescent="0.2">
      <c r="A34" s="74" t="s">
        <v>2498</v>
      </c>
      <c r="B34" s="79" t="s">
        <v>28</v>
      </c>
      <c r="C34" s="74" t="s">
        <v>1869</v>
      </c>
      <c r="D34" s="267">
        <v>622274162</v>
      </c>
      <c r="E34" s="270">
        <v>9192474315</v>
      </c>
      <c r="F34" s="74" t="s">
        <v>1858</v>
      </c>
      <c r="G34" s="265">
        <v>34643</v>
      </c>
      <c r="H34" s="82">
        <f t="shared" ca="1" si="0"/>
        <v>16</v>
      </c>
      <c r="I34" s="83" t="s">
        <v>1859</v>
      </c>
      <c r="J34" s="84">
        <v>63780</v>
      </c>
      <c r="K34" s="85">
        <v>5</v>
      </c>
    </row>
    <row r="35" spans="1:11" x14ac:dyDescent="0.2">
      <c r="A35" s="74" t="s">
        <v>2273</v>
      </c>
      <c r="B35" s="79" t="s">
        <v>25</v>
      </c>
      <c r="C35" s="74" t="s">
        <v>1871</v>
      </c>
      <c r="D35" s="267">
        <v>277423593</v>
      </c>
      <c r="E35" s="270">
        <v>2524078104</v>
      </c>
      <c r="F35" s="74" t="s">
        <v>1857</v>
      </c>
      <c r="G35" s="265">
        <v>38302</v>
      </c>
      <c r="H35" s="82">
        <f t="shared" ca="1" si="0"/>
        <v>6</v>
      </c>
      <c r="I35" s="83"/>
      <c r="J35" s="84">
        <v>80330</v>
      </c>
      <c r="K35" s="85">
        <v>4</v>
      </c>
    </row>
    <row r="36" spans="1:11" x14ac:dyDescent="0.2">
      <c r="A36" s="74" t="s">
        <v>2492</v>
      </c>
      <c r="B36" s="79" t="s">
        <v>26</v>
      </c>
      <c r="C36" s="74" t="s">
        <v>1871</v>
      </c>
      <c r="D36" s="267">
        <v>719165738</v>
      </c>
      <c r="E36" s="270">
        <v>9194402150</v>
      </c>
      <c r="F36" s="74" t="s">
        <v>1858</v>
      </c>
      <c r="G36" s="265">
        <v>34746</v>
      </c>
      <c r="H36" s="82">
        <f t="shared" ca="1" si="0"/>
        <v>15</v>
      </c>
      <c r="I36" s="83" t="s">
        <v>1862</v>
      </c>
      <c r="J36" s="84">
        <v>45480</v>
      </c>
      <c r="K36" s="85">
        <v>4</v>
      </c>
    </row>
    <row r="37" spans="1:11" x14ac:dyDescent="0.2">
      <c r="A37" s="74" t="s">
        <v>2604</v>
      </c>
      <c r="B37" s="79" t="s">
        <v>28</v>
      </c>
      <c r="C37" s="74" t="s">
        <v>1880</v>
      </c>
      <c r="D37" s="267">
        <v>261920277</v>
      </c>
      <c r="E37" s="270">
        <v>2523838954</v>
      </c>
      <c r="F37" s="74" t="s">
        <v>1861</v>
      </c>
      <c r="G37" s="265">
        <v>32781</v>
      </c>
      <c r="H37" s="82">
        <f t="shared" ca="1" si="0"/>
        <v>21</v>
      </c>
      <c r="I37" s="83" t="s">
        <v>1863</v>
      </c>
      <c r="J37" s="84">
        <v>13455</v>
      </c>
      <c r="K37" s="85">
        <v>2</v>
      </c>
    </row>
    <row r="38" spans="1:11" x14ac:dyDescent="0.2">
      <c r="A38" s="74" t="s">
        <v>2658</v>
      </c>
      <c r="B38" s="79" t="s">
        <v>1850</v>
      </c>
      <c r="C38" s="74" t="s">
        <v>1867</v>
      </c>
      <c r="D38" s="267">
        <v>243350742</v>
      </c>
      <c r="E38" s="270">
        <v>2523294956</v>
      </c>
      <c r="F38" s="74" t="s">
        <v>1857</v>
      </c>
      <c r="G38" s="265">
        <v>38430</v>
      </c>
      <c r="H38" s="82">
        <f t="shared" ca="1" si="0"/>
        <v>5</v>
      </c>
      <c r="I38" s="83"/>
      <c r="J38" s="84">
        <v>62150</v>
      </c>
      <c r="K38" s="85">
        <v>4</v>
      </c>
    </row>
    <row r="39" spans="1:11" x14ac:dyDescent="0.2">
      <c r="A39" s="74" t="s">
        <v>2830</v>
      </c>
      <c r="B39" s="79" t="s">
        <v>26</v>
      </c>
      <c r="C39" s="74" t="s">
        <v>1870</v>
      </c>
      <c r="D39" s="267">
        <v>415228597</v>
      </c>
      <c r="E39" s="270">
        <v>2526593848</v>
      </c>
      <c r="F39" s="74" t="s">
        <v>1864</v>
      </c>
      <c r="G39" s="265">
        <v>35909</v>
      </c>
      <c r="H39" s="82">
        <f t="shared" ca="1" si="0"/>
        <v>12</v>
      </c>
      <c r="I39" s="83" t="s">
        <v>1863</v>
      </c>
      <c r="J39" s="84">
        <v>61860</v>
      </c>
      <c r="K39" s="85">
        <v>5</v>
      </c>
    </row>
    <row r="40" spans="1:11" x14ac:dyDescent="0.2">
      <c r="A40" s="74" t="s">
        <v>2368</v>
      </c>
      <c r="B40" s="79" t="s">
        <v>28</v>
      </c>
      <c r="C40" s="74" t="s">
        <v>1873</v>
      </c>
      <c r="D40" s="267">
        <v>147683641</v>
      </c>
      <c r="E40" s="270">
        <v>2521854525</v>
      </c>
      <c r="F40" s="74" t="s">
        <v>1858</v>
      </c>
      <c r="G40" s="265">
        <v>37326</v>
      </c>
      <c r="H40" s="82">
        <f t="shared" ca="1" si="0"/>
        <v>8</v>
      </c>
      <c r="I40" s="83" t="s">
        <v>1863</v>
      </c>
      <c r="J40" s="84">
        <v>53870</v>
      </c>
      <c r="K40" s="85">
        <v>2</v>
      </c>
    </row>
    <row r="41" spans="1:11" x14ac:dyDescent="0.2">
      <c r="A41" s="74" t="s">
        <v>2177</v>
      </c>
      <c r="B41" s="79" t="s">
        <v>156</v>
      </c>
      <c r="C41" s="74" t="s">
        <v>1873</v>
      </c>
      <c r="D41" s="267">
        <v>724193735</v>
      </c>
      <c r="E41" s="270">
        <v>9194555389</v>
      </c>
      <c r="F41" s="74" t="s">
        <v>1858</v>
      </c>
      <c r="G41" s="265">
        <v>39703</v>
      </c>
      <c r="H41" s="82">
        <f t="shared" ca="1" si="0"/>
        <v>2</v>
      </c>
      <c r="I41" s="83" t="s">
        <v>1863</v>
      </c>
      <c r="J41" s="84">
        <v>27250</v>
      </c>
      <c r="K41" s="85">
        <v>5</v>
      </c>
    </row>
    <row r="42" spans="1:11" x14ac:dyDescent="0.2">
      <c r="A42" s="74" t="s">
        <v>2551</v>
      </c>
      <c r="B42" s="79" t="s">
        <v>2149</v>
      </c>
      <c r="C42" s="74" t="s">
        <v>1867</v>
      </c>
      <c r="D42" s="267">
        <v>387517948</v>
      </c>
      <c r="E42" s="270">
        <v>2526306545</v>
      </c>
      <c r="F42" s="74" t="s">
        <v>1857</v>
      </c>
      <c r="G42" s="265">
        <v>34509</v>
      </c>
      <c r="H42" s="82">
        <f t="shared" ca="1" si="0"/>
        <v>16</v>
      </c>
      <c r="I42" s="83"/>
      <c r="J42" s="84">
        <v>64390</v>
      </c>
      <c r="K42" s="85">
        <v>2</v>
      </c>
    </row>
    <row r="43" spans="1:11" x14ac:dyDescent="0.2">
      <c r="A43" s="74" t="s">
        <v>2788</v>
      </c>
      <c r="B43" s="79" t="s">
        <v>1850</v>
      </c>
      <c r="C43" s="74" t="s">
        <v>1874</v>
      </c>
      <c r="D43" s="267">
        <v>368385341</v>
      </c>
      <c r="E43" s="270">
        <v>2526007063</v>
      </c>
      <c r="F43" s="74" t="s">
        <v>1861</v>
      </c>
      <c r="G43" s="265">
        <v>36528</v>
      </c>
      <c r="H43" s="82">
        <f t="shared" ca="1" si="0"/>
        <v>10</v>
      </c>
      <c r="I43" s="83" t="s">
        <v>1862</v>
      </c>
      <c r="J43" s="84">
        <v>31110</v>
      </c>
      <c r="K43" s="85">
        <v>1</v>
      </c>
    </row>
    <row r="44" spans="1:11" x14ac:dyDescent="0.2">
      <c r="A44" s="74" t="s">
        <v>2386</v>
      </c>
      <c r="B44" s="79" t="s">
        <v>28</v>
      </c>
      <c r="C44" s="74" t="s">
        <v>1880</v>
      </c>
      <c r="D44" s="267">
        <v>526188716</v>
      </c>
      <c r="E44" s="270">
        <v>2528842613</v>
      </c>
      <c r="F44" s="74" t="s">
        <v>1857</v>
      </c>
      <c r="G44" s="265">
        <v>33924</v>
      </c>
      <c r="H44" s="82">
        <f t="shared" ca="1" si="0"/>
        <v>17</v>
      </c>
      <c r="I44" s="83"/>
      <c r="J44" s="84">
        <v>45105</v>
      </c>
      <c r="K44" s="85">
        <v>1</v>
      </c>
    </row>
    <row r="45" spans="1:11" x14ac:dyDescent="0.2">
      <c r="A45" s="74" t="s">
        <v>2508</v>
      </c>
      <c r="B45" s="79" t="s">
        <v>28</v>
      </c>
      <c r="C45" s="74" t="s">
        <v>1879</v>
      </c>
      <c r="D45" s="267">
        <v>281005046</v>
      </c>
      <c r="E45" s="270">
        <v>2524160215</v>
      </c>
      <c r="F45" s="74" t="s">
        <v>1858</v>
      </c>
      <c r="G45" s="265">
        <v>33550</v>
      </c>
      <c r="H45" s="82">
        <f t="shared" ca="1" si="0"/>
        <v>19</v>
      </c>
      <c r="I45" s="83" t="s">
        <v>1859</v>
      </c>
      <c r="J45" s="84">
        <v>54200</v>
      </c>
      <c r="K45" s="85">
        <v>4</v>
      </c>
    </row>
    <row r="46" spans="1:11" x14ac:dyDescent="0.2">
      <c r="A46" s="74" t="s">
        <v>2843</v>
      </c>
      <c r="B46" s="79" t="s">
        <v>26</v>
      </c>
      <c r="C46" s="74" t="s">
        <v>1879</v>
      </c>
      <c r="D46" s="267">
        <v>948195711</v>
      </c>
      <c r="E46" s="270">
        <v>9197904981</v>
      </c>
      <c r="F46" s="74" t="s">
        <v>1858</v>
      </c>
      <c r="G46" s="265">
        <v>34763</v>
      </c>
      <c r="H46" s="82">
        <f t="shared" ca="1" si="0"/>
        <v>15</v>
      </c>
      <c r="I46" s="83" t="s">
        <v>1863</v>
      </c>
      <c r="J46" s="84">
        <v>66440</v>
      </c>
      <c r="K46" s="85">
        <v>3</v>
      </c>
    </row>
    <row r="47" spans="1:11" x14ac:dyDescent="0.2">
      <c r="A47" s="74" t="s">
        <v>2730</v>
      </c>
      <c r="B47" s="79" t="s">
        <v>28</v>
      </c>
      <c r="C47" s="74" t="s">
        <v>1877</v>
      </c>
      <c r="D47" s="267">
        <v>820244290</v>
      </c>
      <c r="E47" s="270">
        <v>9195699651</v>
      </c>
      <c r="F47" s="74" t="s">
        <v>1858</v>
      </c>
      <c r="G47" s="265">
        <v>33318</v>
      </c>
      <c r="H47" s="82">
        <f t="shared" ca="1" si="0"/>
        <v>19</v>
      </c>
      <c r="I47" s="83" t="s">
        <v>1862</v>
      </c>
      <c r="J47" s="84">
        <v>68010</v>
      </c>
      <c r="K47" s="85">
        <v>1</v>
      </c>
    </row>
    <row r="48" spans="1:11" x14ac:dyDescent="0.2">
      <c r="A48" s="74" t="s">
        <v>2201</v>
      </c>
      <c r="B48" s="79" t="s">
        <v>26</v>
      </c>
      <c r="C48" s="74" t="s">
        <v>1880</v>
      </c>
      <c r="D48" s="267">
        <v>523758324</v>
      </c>
      <c r="E48" s="270">
        <v>2528742282</v>
      </c>
      <c r="F48" s="74" t="s">
        <v>1858</v>
      </c>
      <c r="G48" s="265">
        <v>40070</v>
      </c>
      <c r="H48" s="82">
        <f t="shared" ca="1" si="0"/>
        <v>1</v>
      </c>
      <c r="I48" s="83" t="s">
        <v>1859</v>
      </c>
      <c r="J48" s="84">
        <v>23030</v>
      </c>
      <c r="K48" s="85">
        <v>4</v>
      </c>
    </row>
    <row r="49" spans="1:13" x14ac:dyDescent="0.2">
      <c r="A49" s="74" t="s">
        <v>2495</v>
      </c>
      <c r="B49" s="79" t="s">
        <v>26</v>
      </c>
      <c r="C49" s="74" t="s">
        <v>1875</v>
      </c>
      <c r="D49" s="267">
        <v>959750235</v>
      </c>
      <c r="E49" s="270">
        <v>9198097539</v>
      </c>
      <c r="F49" s="74" t="s">
        <v>1861</v>
      </c>
      <c r="G49" s="265">
        <v>35351</v>
      </c>
      <c r="H49" s="82">
        <f t="shared" ca="1" si="0"/>
        <v>14</v>
      </c>
      <c r="I49" s="83" t="s">
        <v>1859</v>
      </c>
      <c r="J49" s="84">
        <v>20500</v>
      </c>
      <c r="K49" s="85">
        <v>3</v>
      </c>
    </row>
    <row r="50" spans="1:13" x14ac:dyDescent="0.2">
      <c r="A50" s="74" t="s">
        <v>2199</v>
      </c>
      <c r="B50" s="79" t="s">
        <v>2149</v>
      </c>
      <c r="C50" s="74" t="s">
        <v>1880</v>
      </c>
      <c r="D50" s="267">
        <v>195245117</v>
      </c>
      <c r="E50" s="270">
        <v>2522636516</v>
      </c>
      <c r="F50" s="74" t="s">
        <v>1857</v>
      </c>
      <c r="G50" s="265">
        <v>33525</v>
      </c>
      <c r="H50" s="82">
        <f t="shared" ca="1" si="0"/>
        <v>19</v>
      </c>
      <c r="I50" s="83"/>
      <c r="J50" s="84">
        <v>78590</v>
      </c>
      <c r="K50" s="85">
        <v>1</v>
      </c>
    </row>
    <row r="51" spans="1:13" x14ac:dyDescent="0.2">
      <c r="A51" s="74" t="s">
        <v>2758</v>
      </c>
      <c r="B51" s="79" t="s">
        <v>28</v>
      </c>
      <c r="C51" s="74" t="s">
        <v>1874</v>
      </c>
      <c r="D51" s="267">
        <v>351268538</v>
      </c>
      <c r="E51" s="270">
        <v>2525724528</v>
      </c>
      <c r="F51" s="74" t="s">
        <v>1858</v>
      </c>
      <c r="G51" s="265">
        <v>33567</v>
      </c>
      <c r="H51" s="82">
        <f t="shared" ca="1" si="0"/>
        <v>18</v>
      </c>
      <c r="I51" s="83" t="s">
        <v>1863</v>
      </c>
      <c r="J51" s="84">
        <v>65250</v>
      </c>
      <c r="K51" s="85">
        <v>2</v>
      </c>
    </row>
    <row r="52" spans="1:13" x14ac:dyDescent="0.2">
      <c r="A52" s="74" t="s">
        <v>2158</v>
      </c>
      <c r="B52" s="79" t="s">
        <v>26</v>
      </c>
      <c r="C52" s="74" t="s">
        <v>31</v>
      </c>
      <c r="D52" s="267">
        <v>291274360</v>
      </c>
      <c r="E52" s="270">
        <v>2524316324</v>
      </c>
      <c r="F52" s="74" t="s">
        <v>1858</v>
      </c>
      <c r="G52" s="265">
        <v>32830</v>
      </c>
      <c r="H52" s="82">
        <f t="shared" ca="1" si="0"/>
        <v>20</v>
      </c>
      <c r="I52" s="83" t="s">
        <v>1859</v>
      </c>
      <c r="J52" s="84">
        <v>69400</v>
      </c>
      <c r="K52" s="85">
        <v>5</v>
      </c>
    </row>
    <row r="53" spans="1:13" x14ac:dyDescent="0.2">
      <c r="A53" s="74" t="s">
        <v>2264</v>
      </c>
      <c r="B53" s="79" t="s">
        <v>2149</v>
      </c>
      <c r="C53" s="74" t="s">
        <v>1880</v>
      </c>
      <c r="D53" s="267">
        <v>914428485</v>
      </c>
      <c r="E53" s="270">
        <v>9197103200</v>
      </c>
      <c r="F53" s="74" t="s">
        <v>1858</v>
      </c>
      <c r="G53" s="265">
        <v>39069</v>
      </c>
      <c r="H53" s="82">
        <f t="shared" ca="1" si="0"/>
        <v>3</v>
      </c>
      <c r="I53" s="83" t="s">
        <v>1859</v>
      </c>
      <c r="J53" s="84">
        <v>22820</v>
      </c>
      <c r="K53" s="85">
        <v>5</v>
      </c>
    </row>
    <row r="54" spans="1:13" x14ac:dyDescent="0.2">
      <c r="A54" s="74" t="s">
        <v>2250</v>
      </c>
      <c r="B54" s="79" t="s">
        <v>26</v>
      </c>
      <c r="C54" s="74" t="s">
        <v>1869</v>
      </c>
      <c r="D54" s="267">
        <v>452692136</v>
      </c>
      <c r="E54" s="270">
        <v>2527345539</v>
      </c>
      <c r="F54" s="74" t="s">
        <v>1858</v>
      </c>
      <c r="G54" s="265">
        <v>34995</v>
      </c>
      <c r="H54" s="82">
        <f t="shared" ca="1" si="0"/>
        <v>15</v>
      </c>
      <c r="I54" s="83" t="s">
        <v>1863</v>
      </c>
      <c r="J54" s="84">
        <v>56870</v>
      </c>
      <c r="K54" s="85">
        <v>1</v>
      </c>
    </row>
    <row r="55" spans="1:13" x14ac:dyDescent="0.2">
      <c r="A55" s="74" t="s">
        <v>2674</v>
      </c>
      <c r="B55" s="79" t="s">
        <v>2149</v>
      </c>
      <c r="C55" s="74" t="s">
        <v>1870</v>
      </c>
      <c r="D55" s="267">
        <v>855663308</v>
      </c>
      <c r="E55" s="270">
        <v>9196188082</v>
      </c>
      <c r="F55" s="74" t="s">
        <v>1858</v>
      </c>
      <c r="G55" s="265">
        <v>36433</v>
      </c>
      <c r="H55" s="82">
        <f t="shared" ca="1" si="0"/>
        <v>11</v>
      </c>
      <c r="I55" s="83" t="s">
        <v>1862</v>
      </c>
      <c r="J55" s="84">
        <v>45150</v>
      </c>
      <c r="K55" s="85">
        <v>1</v>
      </c>
    </row>
    <row r="56" spans="1:13" x14ac:dyDescent="0.2">
      <c r="A56" s="74" t="s">
        <v>2399</v>
      </c>
      <c r="B56" s="79" t="s">
        <v>2149</v>
      </c>
      <c r="C56" s="74" t="s">
        <v>1871</v>
      </c>
      <c r="D56" s="267">
        <v>475256935</v>
      </c>
      <c r="E56" s="270">
        <v>2527852326</v>
      </c>
      <c r="F56" s="74" t="s">
        <v>1858</v>
      </c>
      <c r="G56" s="265">
        <v>35474</v>
      </c>
      <c r="H56" s="82">
        <f t="shared" ca="1" si="0"/>
        <v>13</v>
      </c>
      <c r="I56" s="83" t="s">
        <v>1859</v>
      </c>
      <c r="J56" s="84">
        <v>33210</v>
      </c>
      <c r="K56" s="85">
        <v>4</v>
      </c>
    </row>
    <row r="57" spans="1:13" x14ac:dyDescent="0.2">
      <c r="A57" s="74" t="s">
        <v>2440</v>
      </c>
      <c r="B57" s="79" t="s">
        <v>28</v>
      </c>
      <c r="C57" s="74" t="s">
        <v>1871</v>
      </c>
      <c r="D57" s="267">
        <v>984570981</v>
      </c>
      <c r="E57" s="270">
        <v>9198561612</v>
      </c>
      <c r="F57" s="74" t="s">
        <v>1857</v>
      </c>
      <c r="G57" s="265">
        <v>37463</v>
      </c>
      <c r="H57" s="82">
        <f t="shared" ca="1" si="0"/>
        <v>8</v>
      </c>
      <c r="I57" s="83"/>
      <c r="J57" s="84">
        <v>39300</v>
      </c>
      <c r="K57" s="85">
        <v>2</v>
      </c>
    </row>
    <row r="58" spans="1:13" x14ac:dyDescent="0.2">
      <c r="A58" s="74" t="s">
        <v>2766</v>
      </c>
      <c r="B58" s="79" t="s">
        <v>1850</v>
      </c>
      <c r="C58" s="74" t="s">
        <v>27</v>
      </c>
      <c r="D58" s="267">
        <v>981106829</v>
      </c>
      <c r="E58" s="270">
        <v>9198472270</v>
      </c>
      <c r="F58" s="74" t="s">
        <v>1858</v>
      </c>
      <c r="G58" s="265">
        <v>39094</v>
      </c>
      <c r="H58" s="82">
        <f t="shared" ca="1" si="0"/>
        <v>3</v>
      </c>
      <c r="I58" s="83" t="s">
        <v>1860</v>
      </c>
      <c r="J58" s="84">
        <v>58290</v>
      </c>
      <c r="K58" s="85">
        <v>5</v>
      </c>
      <c r="M58" s="91"/>
    </row>
    <row r="59" spans="1:13" x14ac:dyDescent="0.2">
      <c r="A59" s="74" t="s">
        <v>2772</v>
      </c>
      <c r="B59" s="79" t="s">
        <v>26</v>
      </c>
      <c r="C59" s="74" t="s">
        <v>31</v>
      </c>
      <c r="D59" s="267">
        <v>869524136</v>
      </c>
      <c r="E59" s="270">
        <v>9196446519</v>
      </c>
      <c r="F59" s="74" t="s">
        <v>1858</v>
      </c>
      <c r="G59" s="265">
        <v>32710</v>
      </c>
      <c r="H59" s="82">
        <f t="shared" ca="1" si="0"/>
        <v>21</v>
      </c>
      <c r="I59" s="83" t="s">
        <v>1860</v>
      </c>
      <c r="J59" s="84">
        <v>35320</v>
      </c>
      <c r="K59" s="85">
        <v>3</v>
      </c>
    </row>
    <row r="60" spans="1:13" x14ac:dyDescent="0.2">
      <c r="A60" s="74" t="s">
        <v>2691</v>
      </c>
      <c r="B60" s="79" t="s">
        <v>2149</v>
      </c>
      <c r="C60" s="74" t="s">
        <v>1189</v>
      </c>
      <c r="D60" s="267">
        <v>750006979</v>
      </c>
      <c r="E60" s="270">
        <v>9194743535</v>
      </c>
      <c r="F60" s="74" t="s">
        <v>1858</v>
      </c>
      <c r="G60" s="265">
        <v>35572</v>
      </c>
      <c r="H60" s="82">
        <f t="shared" ca="1" si="0"/>
        <v>13</v>
      </c>
      <c r="I60" s="83" t="s">
        <v>1863</v>
      </c>
      <c r="J60" s="84">
        <v>68300</v>
      </c>
      <c r="K60" s="85">
        <v>5</v>
      </c>
    </row>
    <row r="61" spans="1:13" x14ac:dyDescent="0.2">
      <c r="A61" s="74" t="s">
        <v>2196</v>
      </c>
      <c r="B61" s="79" t="s">
        <v>2149</v>
      </c>
      <c r="C61" s="74" t="s">
        <v>1871</v>
      </c>
      <c r="D61" s="267">
        <v>319449613</v>
      </c>
      <c r="E61" s="270">
        <v>2525013435</v>
      </c>
      <c r="F61" s="74" t="s">
        <v>1857</v>
      </c>
      <c r="G61" s="265">
        <v>36094</v>
      </c>
      <c r="H61" s="82">
        <f t="shared" ca="1" si="0"/>
        <v>12</v>
      </c>
      <c r="I61" s="83"/>
      <c r="J61" s="84">
        <v>57760</v>
      </c>
      <c r="K61" s="85">
        <v>3</v>
      </c>
    </row>
    <row r="62" spans="1:13" x14ac:dyDescent="0.2">
      <c r="A62" s="74" t="s">
        <v>2669</v>
      </c>
      <c r="B62" s="79" t="s">
        <v>28</v>
      </c>
      <c r="C62" s="74" t="s">
        <v>1880</v>
      </c>
      <c r="D62" s="267">
        <v>470935648</v>
      </c>
      <c r="E62" s="270">
        <v>2527722509</v>
      </c>
      <c r="F62" s="74" t="s">
        <v>1858</v>
      </c>
      <c r="G62" s="265">
        <v>33676</v>
      </c>
      <c r="H62" s="82">
        <f t="shared" ca="1" si="0"/>
        <v>18</v>
      </c>
      <c r="I62" s="83" t="s">
        <v>1863</v>
      </c>
      <c r="J62" s="84">
        <v>87220</v>
      </c>
      <c r="K62" s="85">
        <v>1</v>
      </c>
    </row>
    <row r="63" spans="1:13" x14ac:dyDescent="0.2">
      <c r="A63" s="74" t="s">
        <v>7</v>
      </c>
      <c r="B63" s="79" t="s">
        <v>28</v>
      </c>
      <c r="C63" s="74" t="s">
        <v>1878</v>
      </c>
      <c r="D63" s="267">
        <v>113377726</v>
      </c>
      <c r="E63" s="270">
        <v>2521389906</v>
      </c>
      <c r="F63" s="74" t="s">
        <v>1858</v>
      </c>
      <c r="G63" s="265">
        <v>33539</v>
      </c>
      <c r="H63" s="82">
        <f t="shared" ca="1" si="0"/>
        <v>19</v>
      </c>
      <c r="I63" s="83" t="s">
        <v>1860</v>
      </c>
      <c r="J63" s="84">
        <v>63440</v>
      </c>
      <c r="K63" s="85">
        <v>3</v>
      </c>
    </row>
    <row r="64" spans="1:13" x14ac:dyDescent="0.2">
      <c r="A64" s="74" t="s">
        <v>2335</v>
      </c>
      <c r="B64" s="79" t="s">
        <v>26</v>
      </c>
      <c r="C64" s="74" t="s">
        <v>1880</v>
      </c>
      <c r="D64" s="267">
        <v>426014550</v>
      </c>
      <c r="E64" s="270">
        <v>2526757210</v>
      </c>
      <c r="F64" s="74" t="s">
        <v>1857</v>
      </c>
      <c r="G64" s="265">
        <v>34113</v>
      </c>
      <c r="H64" s="82">
        <f t="shared" ca="1" si="0"/>
        <v>17</v>
      </c>
      <c r="I64" s="83"/>
      <c r="J64" s="84">
        <v>64263</v>
      </c>
      <c r="K64" s="85">
        <v>3</v>
      </c>
    </row>
    <row r="65" spans="1:13" x14ac:dyDescent="0.2">
      <c r="A65" s="74" t="s">
        <v>2776</v>
      </c>
      <c r="B65" s="79" t="s">
        <v>25</v>
      </c>
      <c r="C65" s="74" t="s">
        <v>1871</v>
      </c>
      <c r="D65" s="267">
        <v>917714039</v>
      </c>
      <c r="E65" s="270">
        <v>9197173558</v>
      </c>
      <c r="F65" s="74" t="s">
        <v>1858</v>
      </c>
      <c r="G65" s="265">
        <v>34701</v>
      </c>
      <c r="H65" s="82">
        <f t="shared" ca="1" si="0"/>
        <v>15</v>
      </c>
      <c r="I65" s="83" t="s">
        <v>1865</v>
      </c>
      <c r="J65" s="84">
        <v>39520</v>
      </c>
      <c r="K65" s="85">
        <v>5</v>
      </c>
    </row>
    <row r="66" spans="1:13" x14ac:dyDescent="0.2">
      <c r="A66" s="74" t="s">
        <v>2852</v>
      </c>
      <c r="B66" s="79" t="s">
        <v>25</v>
      </c>
      <c r="C66" s="74" t="s">
        <v>29</v>
      </c>
      <c r="D66" s="267">
        <v>240241467</v>
      </c>
      <c r="E66" s="270">
        <v>2523122603</v>
      </c>
      <c r="F66" s="74" t="s">
        <v>1858</v>
      </c>
      <c r="G66" s="265">
        <v>37441</v>
      </c>
      <c r="H66" s="82">
        <f t="shared" ref="H66:H129" ca="1" si="1">DATEDIF(G66,TODAY(),"Y")</f>
        <v>8</v>
      </c>
      <c r="I66" s="83" t="s">
        <v>1859</v>
      </c>
      <c r="J66" s="84">
        <v>30350</v>
      </c>
      <c r="K66" s="85">
        <v>1</v>
      </c>
    </row>
    <row r="67" spans="1:13" x14ac:dyDescent="0.2">
      <c r="A67" s="74" t="s">
        <v>2256</v>
      </c>
      <c r="B67" s="79" t="s">
        <v>26</v>
      </c>
      <c r="C67" s="74" t="s">
        <v>1867</v>
      </c>
      <c r="D67" s="267">
        <v>682500261</v>
      </c>
      <c r="E67" s="270">
        <v>9193708610</v>
      </c>
      <c r="F67" s="74" t="s">
        <v>1857</v>
      </c>
      <c r="G67" s="265">
        <v>32618</v>
      </c>
      <c r="H67" s="82">
        <f t="shared" ca="1" si="1"/>
        <v>21</v>
      </c>
      <c r="I67" s="83"/>
      <c r="J67" s="84">
        <v>42940</v>
      </c>
      <c r="K67" s="85">
        <v>1</v>
      </c>
    </row>
    <row r="68" spans="1:13" x14ac:dyDescent="0.2">
      <c r="A68" s="74" t="s">
        <v>2678</v>
      </c>
      <c r="B68" s="79" t="s">
        <v>2149</v>
      </c>
      <c r="C68" s="74" t="s">
        <v>1867</v>
      </c>
      <c r="D68" s="267">
        <v>249760737</v>
      </c>
      <c r="E68" s="270">
        <v>2523492633</v>
      </c>
      <c r="F68" s="74" t="s">
        <v>1857</v>
      </c>
      <c r="G68" s="265">
        <v>39312</v>
      </c>
      <c r="H68" s="82">
        <f t="shared" ca="1" si="1"/>
        <v>3</v>
      </c>
      <c r="I68" s="83"/>
      <c r="J68" s="84">
        <v>25790</v>
      </c>
      <c r="K68" s="85">
        <v>3</v>
      </c>
    </row>
    <row r="69" spans="1:13" x14ac:dyDescent="0.2">
      <c r="A69" s="74" t="s">
        <v>2350</v>
      </c>
      <c r="B69" s="79" t="s">
        <v>28</v>
      </c>
      <c r="C69" s="74" t="s">
        <v>1867</v>
      </c>
      <c r="D69" s="267">
        <v>808012612</v>
      </c>
      <c r="E69" s="270">
        <v>9195627374</v>
      </c>
      <c r="F69" s="74" t="s">
        <v>1858</v>
      </c>
      <c r="G69" s="265">
        <v>34597</v>
      </c>
      <c r="H69" s="82">
        <f t="shared" ca="1" si="1"/>
        <v>16</v>
      </c>
      <c r="I69" s="83" t="s">
        <v>1865</v>
      </c>
      <c r="J69" s="84">
        <v>77580</v>
      </c>
      <c r="K69" s="85">
        <v>3</v>
      </c>
    </row>
    <row r="70" spans="1:13" x14ac:dyDescent="0.2">
      <c r="A70" s="74" t="s">
        <v>2377</v>
      </c>
      <c r="B70" s="79" t="s">
        <v>1850</v>
      </c>
      <c r="C70" s="74" t="s">
        <v>1867</v>
      </c>
      <c r="D70" s="267">
        <v>856215418</v>
      </c>
      <c r="E70" s="270">
        <v>9196194175</v>
      </c>
      <c r="F70" s="74" t="s">
        <v>1864</v>
      </c>
      <c r="G70" s="265">
        <v>35449</v>
      </c>
      <c r="H70" s="82">
        <f t="shared" ca="1" si="1"/>
        <v>13</v>
      </c>
      <c r="I70" s="83"/>
      <c r="J70" s="84">
        <v>18500</v>
      </c>
      <c r="K70" s="85">
        <v>5</v>
      </c>
    </row>
    <row r="71" spans="1:13" x14ac:dyDescent="0.2">
      <c r="A71" s="74" t="s">
        <v>2357</v>
      </c>
      <c r="B71" s="79" t="s">
        <v>1850</v>
      </c>
      <c r="C71" s="74" t="s">
        <v>1878</v>
      </c>
      <c r="D71" s="267">
        <v>217968415</v>
      </c>
      <c r="E71" s="270">
        <v>2522911046</v>
      </c>
      <c r="F71" s="74" t="s">
        <v>1857</v>
      </c>
      <c r="G71" s="265">
        <v>35476</v>
      </c>
      <c r="H71" s="82">
        <f t="shared" ca="1" si="1"/>
        <v>13</v>
      </c>
      <c r="I71" s="83"/>
      <c r="J71" s="84">
        <v>47520</v>
      </c>
      <c r="K71" s="85">
        <v>1</v>
      </c>
    </row>
    <row r="72" spans="1:13" x14ac:dyDescent="0.2">
      <c r="A72" s="74" t="s">
        <v>2202</v>
      </c>
      <c r="B72" s="79" t="s">
        <v>26</v>
      </c>
      <c r="C72" s="74" t="s">
        <v>1880</v>
      </c>
      <c r="D72" s="267">
        <v>251824309</v>
      </c>
      <c r="E72" s="270">
        <v>2523539786</v>
      </c>
      <c r="F72" s="74" t="s">
        <v>1858</v>
      </c>
      <c r="G72" s="265">
        <v>40027</v>
      </c>
      <c r="H72" s="82">
        <f t="shared" ca="1" si="1"/>
        <v>1</v>
      </c>
      <c r="I72" s="83" t="s">
        <v>1859</v>
      </c>
      <c r="J72" s="84">
        <v>86640</v>
      </c>
      <c r="K72" s="85">
        <v>3</v>
      </c>
    </row>
    <row r="73" spans="1:13" x14ac:dyDescent="0.2">
      <c r="A73" s="74" t="s">
        <v>2437</v>
      </c>
      <c r="B73" s="79" t="s">
        <v>28</v>
      </c>
      <c r="C73" s="74" t="s">
        <v>1880</v>
      </c>
      <c r="D73" s="267">
        <v>799754905</v>
      </c>
      <c r="E73" s="270">
        <v>9195526537</v>
      </c>
      <c r="F73" s="74" t="s">
        <v>1858</v>
      </c>
      <c r="G73" s="265">
        <v>38673</v>
      </c>
      <c r="H73" s="82">
        <f t="shared" ca="1" si="1"/>
        <v>4</v>
      </c>
      <c r="I73" s="83" t="s">
        <v>1859</v>
      </c>
      <c r="J73" s="84">
        <v>24980</v>
      </c>
      <c r="K73" s="85">
        <v>3</v>
      </c>
    </row>
    <row r="74" spans="1:13" x14ac:dyDescent="0.2">
      <c r="A74" s="74" t="s">
        <v>2260</v>
      </c>
      <c r="B74" s="79" t="s">
        <v>25</v>
      </c>
      <c r="C74" s="74" t="s">
        <v>1878</v>
      </c>
      <c r="D74" s="267">
        <v>466400098</v>
      </c>
      <c r="E74" s="270">
        <v>2527553017</v>
      </c>
      <c r="F74" s="74" t="s">
        <v>1857</v>
      </c>
      <c r="G74" s="265">
        <v>35089</v>
      </c>
      <c r="H74" s="82">
        <f t="shared" ca="1" si="1"/>
        <v>14</v>
      </c>
      <c r="I74" s="83"/>
      <c r="J74" s="84">
        <v>36230</v>
      </c>
      <c r="K74" s="85">
        <v>2</v>
      </c>
    </row>
    <row r="75" spans="1:13" x14ac:dyDescent="0.2">
      <c r="A75" s="74" t="s">
        <v>63</v>
      </c>
      <c r="B75" s="79" t="s">
        <v>26</v>
      </c>
      <c r="C75" s="74" t="s">
        <v>1879</v>
      </c>
      <c r="D75" s="267">
        <v>202815919</v>
      </c>
      <c r="E75" s="270">
        <v>2522778445</v>
      </c>
      <c r="F75" s="74" t="s">
        <v>1857</v>
      </c>
      <c r="G75" s="265">
        <v>35196</v>
      </c>
      <c r="H75" s="82">
        <f t="shared" ca="1" si="1"/>
        <v>14</v>
      </c>
      <c r="I75" s="83"/>
      <c r="J75" s="84">
        <v>86100</v>
      </c>
      <c r="K75" s="85">
        <v>4</v>
      </c>
    </row>
    <row r="76" spans="1:13" x14ac:dyDescent="0.2">
      <c r="A76" s="74" t="s">
        <v>2847</v>
      </c>
      <c r="B76" s="79" t="s">
        <v>28</v>
      </c>
      <c r="C76" s="74" t="s">
        <v>1878</v>
      </c>
      <c r="D76" s="267">
        <v>292993080</v>
      </c>
      <c r="E76" s="270">
        <v>2524563177</v>
      </c>
      <c r="F76" s="74" t="s">
        <v>1857</v>
      </c>
      <c r="G76" s="265">
        <v>34691</v>
      </c>
      <c r="H76" s="82">
        <f t="shared" ca="1" si="1"/>
        <v>15</v>
      </c>
      <c r="I76" s="83"/>
      <c r="J76" s="84">
        <v>60070</v>
      </c>
      <c r="K76" s="85">
        <v>2</v>
      </c>
    </row>
    <row r="77" spans="1:13" x14ac:dyDescent="0.2">
      <c r="A77" s="74" t="s">
        <v>2523</v>
      </c>
      <c r="B77" s="79" t="s">
        <v>156</v>
      </c>
      <c r="C77" s="74" t="s">
        <v>31</v>
      </c>
      <c r="D77" s="267">
        <v>505966230</v>
      </c>
      <c r="E77" s="270">
        <v>2528552110</v>
      </c>
      <c r="F77" s="74" t="s">
        <v>1858</v>
      </c>
      <c r="G77" s="265">
        <v>32569</v>
      </c>
      <c r="H77" s="82">
        <f t="shared" ca="1" si="1"/>
        <v>21</v>
      </c>
      <c r="I77" s="83" t="s">
        <v>1863</v>
      </c>
      <c r="J77" s="84">
        <v>43110</v>
      </c>
      <c r="K77" s="85">
        <v>2</v>
      </c>
    </row>
    <row r="78" spans="1:13" x14ac:dyDescent="0.2">
      <c r="A78" s="74" t="s">
        <v>2784</v>
      </c>
      <c r="B78" s="79" t="s">
        <v>26</v>
      </c>
      <c r="C78" s="74" t="s">
        <v>1879</v>
      </c>
      <c r="D78" s="267">
        <v>160662505</v>
      </c>
      <c r="E78" s="270">
        <v>2522238881</v>
      </c>
      <c r="F78" s="74" t="s">
        <v>1858</v>
      </c>
      <c r="G78" s="265">
        <v>35402</v>
      </c>
      <c r="H78" s="82">
        <f t="shared" ca="1" si="1"/>
        <v>13</v>
      </c>
      <c r="I78" s="83" t="s">
        <v>1862</v>
      </c>
      <c r="J78" s="84">
        <v>78950</v>
      </c>
      <c r="K78" s="85">
        <v>1</v>
      </c>
    </row>
    <row r="79" spans="1:13" x14ac:dyDescent="0.2">
      <c r="A79" s="74" t="s">
        <v>2435</v>
      </c>
      <c r="B79" s="79" t="s">
        <v>1850</v>
      </c>
      <c r="C79" s="74" t="s">
        <v>1875</v>
      </c>
      <c r="D79" s="267">
        <v>333947685</v>
      </c>
      <c r="E79" s="270">
        <v>2525261239</v>
      </c>
      <c r="F79" s="74" t="s">
        <v>1857</v>
      </c>
      <c r="G79" s="265">
        <v>36626</v>
      </c>
      <c r="H79" s="82">
        <f t="shared" ca="1" si="1"/>
        <v>10</v>
      </c>
      <c r="I79" s="83"/>
      <c r="J79" s="84">
        <v>29540</v>
      </c>
      <c r="K79" s="85">
        <v>3</v>
      </c>
    </row>
    <row r="80" spans="1:13" x14ac:dyDescent="0.2">
      <c r="A80" s="74" t="s">
        <v>2398</v>
      </c>
      <c r="B80" s="79" t="s">
        <v>1850</v>
      </c>
      <c r="C80" s="74" t="s">
        <v>24</v>
      </c>
      <c r="D80" s="267">
        <v>863736129</v>
      </c>
      <c r="E80" s="270">
        <v>9196299247</v>
      </c>
      <c r="F80" s="74" t="s">
        <v>1861</v>
      </c>
      <c r="G80" s="265">
        <v>32680</v>
      </c>
      <c r="H80" s="82">
        <f t="shared" ca="1" si="1"/>
        <v>21</v>
      </c>
      <c r="I80" s="83" t="s">
        <v>1862</v>
      </c>
      <c r="J80" s="84">
        <v>26795</v>
      </c>
      <c r="K80" s="85">
        <v>4</v>
      </c>
      <c r="M80" s="91"/>
    </row>
    <row r="81" spans="1:11" x14ac:dyDescent="0.2">
      <c r="A81" s="74" t="s">
        <v>2718</v>
      </c>
      <c r="B81" s="79" t="s">
        <v>26</v>
      </c>
      <c r="C81" s="74" t="s">
        <v>1871</v>
      </c>
      <c r="D81" s="267">
        <v>557568959</v>
      </c>
      <c r="E81" s="270">
        <v>9191487375</v>
      </c>
      <c r="F81" s="74" t="s">
        <v>1861</v>
      </c>
      <c r="G81" s="265">
        <v>35659</v>
      </c>
      <c r="H81" s="82">
        <f t="shared" ca="1" si="1"/>
        <v>13</v>
      </c>
      <c r="I81" s="83" t="s">
        <v>1863</v>
      </c>
      <c r="J81" s="84">
        <v>48190</v>
      </c>
      <c r="K81" s="85">
        <v>1</v>
      </c>
    </row>
    <row r="82" spans="1:11" x14ac:dyDescent="0.2">
      <c r="A82" s="74" t="s">
        <v>2826</v>
      </c>
      <c r="B82" s="79" t="s">
        <v>25</v>
      </c>
      <c r="C82" s="74" t="s">
        <v>1875</v>
      </c>
      <c r="D82" s="267">
        <v>456946966</v>
      </c>
      <c r="E82" s="270">
        <v>2527405629</v>
      </c>
      <c r="F82" s="74" t="s">
        <v>1857</v>
      </c>
      <c r="G82" s="265">
        <v>39723</v>
      </c>
      <c r="H82" s="82">
        <f t="shared" ca="1" si="1"/>
        <v>2</v>
      </c>
      <c r="I82" s="83"/>
      <c r="J82" s="84">
        <v>74020</v>
      </c>
      <c r="K82" s="85">
        <v>2</v>
      </c>
    </row>
    <row r="83" spans="1:11" x14ac:dyDescent="0.2">
      <c r="A83" s="74" t="s">
        <v>2557</v>
      </c>
      <c r="B83" s="79" t="s">
        <v>1850</v>
      </c>
      <c r="C83" s="74" t="s">
        <v>1880</v>
      </c>
      <c r="D83" s="267">
        <v>219245495</v>
      </c>
      <c r="E83" s="270">
        <v>2522924678</v>
      </c>
      <c r="F83" s="74" t="s">
        <v>1858</v>
      </c>
      <c r="G83" s="265">
        <v>38992</v>
      </c>
      <c r="H83" s="82">
        <f t="shared" ca="1" si="1"/>
        <v>4</v>
      </c>
      <c r="I83" s="83" t="s">
        <v>1859</v>
      </c>
      <c r="J83" s="84">
        <v>79380</v>
      </c>
      <c r="K83" s="85">
        <v>5</v>
      </c>
    </row>
    <row r="84" spans="1:11" x14ac:dyDescent="0.2">
      <c r="A84" s="74" t="s">
        <v>32</v>
      </c>
      <c r="B84" s="79" t="s">
        <v>25</v>
      </c>
      <c r="C84" s="74" t="s">
        <v>1871</v>
      </c>
      <c r="D84" s="267">
        <v>380343690</v>
      </c>
      <c r="E84" s="270">
        <v>2526166452</v>
      </c>
      <c r="F84" s="74" t="s">
        <v>1858</v>
      </c>
      <c r="G84" s="265">
        <v>34981</v>
      </c>
      <c r="H84" s="82">
        <f t="shared" ca="1" si="1"/>
        <v>15</v>
      </c>
      <c r="I84" s="83" t="s">
        <v>1863</v>
      </c>
      <c r="J84" s="84">
        <v>61150</v>
      </c>
      <c r="K84" s="85">
        <v>2</v>
      </c>
    </row>
    <row r="85" spans="1:11" x14ac:dyDescent="0.2">
      <c r="A85" s="74" t="s">
        <v>9</v>
      </c>
      <c r="B85" s="79" t="s">
        <v>28</v>
      </c>
      <c r="C85" s="74" t="s">
        <v>1880</v>
      </c>
      <c r="D85" s="267">
        <v>167646549</v>
      </c>
      <c r="E85" s="270">
        <v>2522381391</v>
      </c>
      <c r="F85" s="74" t="s">
        <v>1858</v>
      </c>
      <c r="G85" s="265">
        <v>36357</v>
      </c>
      <c r="H85" s="82">
        <f t="shared" ca="1" si="1"/>
        <v>11</v>
      </c>
      <c r="I85" s="83" t="s">
        <v>1859</v>
      </c>
      <c r="J85" s="84">
        <v>63060</v>
      </c>
      <c r="K85" s="85">
        <v>4</v>
      </c>
    </row>
    <row r="86" spans="1:11" x14ac:dyDescent="0.2">
      <c r="A86" s="74" t="s">
        <v>2704</v>
      </c>
      <c r="B86" s="79" t="s">
        <v>1850</v>
      </c>
      <c r="C86" s="74" t="s">
        <v>29</v>
      </c>
      <c r="D86" s="267">
        <v>462650472</v>
      </c>
      <c r="E86" s="270">
        <v>2527474942</v>
      </c>
      <c r="F86" s="74" t="s">
        <v>1858</v>
      </c>
      <c r="G86" s="265">
        <v>39496</v>
      </c>
      <c r="H86" s="82">
        <f t="shared" ca="1" si="1"/>
        <v>2</v>
      </c>
      <c r="I86" s="83" t="s">
        <v>1862</v>
      </c>
      <c r="J86" s="84">
        <v>51180</v>
      </c>
      <c r="K86" s="85">
        <v>3</v>
      </c>
    </row>
    <row r="87" spans="1:11" x14ac:dyDescent="0.2">
      <c r="A87" s="74" t="s">
        <v>2660</v>
      </c>
      <c r="B87" s="79" t="s">
        <v>28</v>
      </c>
      <c r="C87" s="74" t="s">
        <v>1879</v>
      </c>
      <c r="D87" s="267">
        <v>332302868</v>
      </c>
      <c r="E87" s="270">
        <v>2525228252</v>
      </c>
      <c r="F87" s="74" t="s">
        <v>1858</v>
      </c>
      <c r="G87" s="265">
        <v>35702</v>
      </c>
      <c r="H87" s="82">
        <f t="shared" ca="1" si="1"/>
        <v>13</v>
      </c>
      <c r="I87" s="83" t="s">
        <v>1859</v>
      </c>
      <c r="J87" s="84">
        <v>69200</v>
      </c>
      <c r="K87" s="85">
        <v>4</v>
      </c>
    </row>
    <row r="88" spans="1:11" x14ac:dyDescent="0.2">
      <c r="A88" s="74" t="s">
        <v>2754</v>
      </c>
      <c r="B88" s="79" t="s">
        <v>25</v>
      </c>
      <c r="C88" s="74" t="s">
        <v>1880</v>
      </c>
      <c r="D88" s="267">
        <v>311309049</v>
      </c>
      <c r="E88" s="270">
        <v>2524752921</v>
      </c>
      <c r="F88" s="74" t="s">
        <v>1861</v>
      </c>
      <c r="G88" s="265">
        <v>35755</v>
      </c>
      <c r="H88" s="82">
        <f t="shared" ca="1" si="1"/>
        <v>12</v>
      </c>
      <c r="I88" s="83" t="s">
        <v>1865</v>
      </c>
      <c r="J88" s="84">
        <v>19825</v>
      </c>
      <c r="K88" s="85">
        <v>2</v>
      </c>
    </row>
    <row r="89" spans="1:11" x14ac:dyDescent="0.2">
      <c r="A89" s="74" t="s">
        <v>2719</v>
      </c>
      <c r="B89" s="79" t="s">
        <v>156</v>
      </c>
      <c r="C89" s="74" t="s">
        <v>1871</v>
      </c>
      <c r="D89" s="267">
        <v>647552282</v>
      </c>
      <c r="E89" s="270">
        <v>9193089561</v>
      </c>
      <c r="F89" s="74" t="s">
        <v>1858</v>
      </c>
      <c r="G89" s="265">
        <v>34751</v>
      </c>
      <c r="H89" s="82">
        <f t="shared" ca="1" si="1"/>
        <v>15</v>
      </c>
      <c r="I89" s="83" t="s">
        <v>1859</v>
      </c>
      <c r="J89" s="84">
        <v>59320</v>
      </c>
      <c r="K89" s="85">
        <v>4</v>
      </c>
    </row>
    <row r="90" spans="1:11" x14ac:dyDescent="0.2">
      <c r="A90" s="74" t="s">
        <v>2419</v>
      </c>
      <c r="B90" s="79" t="s">
        <v>25</v>
      </c>
      <c r="C90" s="74" t="s">
        <v>1869</v>
      </c>
      <c r="D90" s="267">
        <v>923665952</v>
      </c>
      <c r="E90" s="270">
        <v>9197288082</v>
      </c>
      <c r="F90" s="74" t="s">
        <v>1857</v>
      </c>
      <c r="G90" s="265">
        <v>39444</v>
      </c>
      <c r="H90" s="82">
        <f t="shared" ca="1" si="1"/>
        <v>2</v>
      </c>
      <c r="I90" s="83"/>
      <c r="J90" s="84">
        <v>56920</v>
      </c>
      <c r="K90" s="85">
        <v>4</v>
      </c>
    </row>
    <row r="91" spans="1:11" x14ac:dyDescent="0.2">
      <c r="A91" s="74" t="s">
        <v>2561</v>
      </c>
      <c r="B91" s="79" t="s">
        <v>26</v>
      </c>
      <c r="C91" s="74" t="s">
        <v>1880</v>
      </c>
      <c r="D91" s="267">
        <v>291841866</v>
      </c>
      <c r="E91" s="270">
        <v>2524442142</v>
      </c>
      <c r="F91" s="74" t="s">
        <v>1858</v>
      </c>
      <c r="G91" s="265">
        <v>32669</v>
      </c>
      <c r="H91" s="82">
        <f t="shared" ca="1" si="1"/>
        <v>21</v>
      </c>
      <c r="I91" s="83" t="s">
        <v>1859</v>
      </c>
      <c r="J91" s="84">
        <v>24200</v>
      </c>
      <c r="K91" s="85">
        <v>5</v>
      </c>
    </row>
    <row r="92" spans="1:11" x14ac:dyDescent="0.2">
      <c r="A92" s="74" t="s">
        <v>2479</v>
      </c>
      <c r="B92" s="79" t="s">
        <v>28</v>
      </c>
      <c r="C92" s="74" t="s">
        <v>1867</v>
      </c>
      <c r="D92" s="267">
        <v>294161481</v>
      </c>
      <c r="E92" s="270">
        <v>2524589262</v>
      </c>
      <c r="F92" s="74" t="s">
        <v>1858</v>
      </c>
      <c r="G92" s="265">
        <v>33864</v>
      </c>
      <c r="H92" s="82">
        <f t="shared" ca="1" si="1"/>
        <v>18</v>
      </c>
      <c r="I92" s="83" t="s">
        <v>1862</v>
      </c>
      <c r="J92" s="84">
        <v>74670</v>
      </c>
      <c r="K92" s="85">
        <v>5</v>
      </c>
    </row>
    <row r="93" spans="1:11" x14ac:dyDescent="0.2">
      <c r="A93" s="74" t="s">
        <v>2840</v>
      </c>
      <c r="B93" s="79" t="s">
        <v>1850</v>
      </c>
      <c r="C93" s="74" t="s">
        <v>1867</v>
      </c>
      <c r="D93" s="267">
        <v>542051793</v>
      </c>
      <c r="E93" s="270">
        <v>9191259179</v>
      </c>
      <c r="F93" s="74" t="s">
        <v>1857</v>
      </c>
      <c r="G93" s="265">
        <v>35477</v>
      </c>
      <c r="H93" s="82">
        <f t="shared" ca="1" si="1"/>
        <v>13</v>
      </c>
      <c r="I93" s="83"/>
      <c r="J93" s="84">
        <v>76930</v>
      </c>
      <c r="K93" s="85">
        <v>1</v>
      </c>
    </row>
    <row r="94" spans="1:11" x14ac:dyDescent="0.2">
      <c r="A94" s="74" t="s">
        <v>2426</v>
      </c>
      <c r="B94" s="79" t="s">
        <v>26</v>
      </c>
      <c r="C94" s="74" t="s">
        <v>1871</v>
      </c>
      <c r="D94" s="267">
        <v>855135948</v>
      </c>
      <c r="E94" s="270">
        <v>9196132408</v>
      </c>
      <c r="F94" s="74" t="s">
        <v>1864</v>
      </c>
      <c r="G94" s="265">
        <v>39964</v>
      </c>
      <c r="H94" s="82">
        <f t="shared" ca="1" si="1"/>
        <v>1</v>
      </c>
      <c r="I94" s="83"/>
      <c r="J94" s="84">
        <v>28424</v>
      </c>
      <c r="K94" s="85">
        <v>4</v>
      </c>
    </row>
    <row r="95" spans="1:11" x14ac:dyDescent="0.2">
      <c r="A95" s="74" t="s">
        <v>2354</v>
      </c>
      <c r="B95" s="79" t="s">
        <v>28</v>
      </c>
      <c r="C95" s="74" t="s">
        <v>1880</v>
      </c>
      <c r="D95" s="267">
        <v>546159785</v>
      </c>
      <c r="E95" s="270">
        <v>9191267946</v>
      </c>
      <c r="F95" s="74" t="s">
        <v>1857</v>
      </c>
      <c r="G95" s="265">
        <v>39913</v>
      </c>
      <c r="H95" s="82">
        <f t="shared" ca="1" si="1"/>
        <v>1</v>
      </c>
      <c r="I95" s="83"/>
      <c r="J95" s="84">
        <v>46570</v>
      </c>
      <c r="K95" s="85">
        <v>4</v>
      </c>
    </row>
    <row r="96" spans="1:11" x14ac:dyDescent="0.2">
      <c r="A96" s="74" t="s">
        <v>2443</v>
      </c>
      <c r="B96" s="79" t="s">
        <v>2149</v>
      </c>
      <c r="C96" s="74" t="s">
        <v>1875</v>
      </c>
      <c r="D96" s="267">
        <v>931977751</v>
      </c>
      <c r="E96" s="270">
        <v>9197528456</v>
      </c>
      <c r="F96" s="74" t="s">
        <v>1858</v>
      </c>
      <c r="G96" s="265">
        <v>33007</v>
      </c>
      <c r="H96" s="82">
        <f t="shared" ca="1" si="1"/>
        <v>20</v>
      </c>
      <c r="I96" s="83" t="s">
        <v>1859</v>
      </c>
      <c r="J96" s="84">
        <v>39110</v>
      </c>
      <c r="K96" s="85">
        <v>5</v>
      </c>
    </row>
    <row r="97" spans="1:11" x14ac:dyDescent="0.2">
      <c r="A97" s="74" t="s">
        <v>2296</v>
      </c>
      <c r="B97" s="79" t="s">
        <v>156</v>
      </c>
      <c r="C97" s="74" t="s">
        <v>1873</v>
      </c>
      <c r="D97" s="267">
        <v>569701716</v>
      </c>
      <c r="E97" s="270">
        <v>9191664940</v>
      </c>
      <c r="F97" s="74" t="s">
        <v>1857</v>
      </c>
      <c r="G97" s="265">
        <v>39682</v>
      </c>
      <c r="H97" s="82">
        <f t="shared" ca="1" si="1"/>
        <v>2</v>
      </c>
      <c r="I97" s="83"/>
      <c r="J97" s="84">
        <v>61890</v>
      </c>
      <c r="K97" s="85">
        <v>2</v>
      </c>
    </row>
    <row r="98" spans="1:11" x14ac:dyDescent="0.2">
      <c r="A98" s="74" t="s">
        <v>2527</v>
      </c>
      <c r="B98" s="79" t="s">
        <v>26</v>
      </c>
      <c r="C98" s="74" t="s">
        <v>1878</v>
      </c>
      <c r="D98" s="267">
        <v>371001908</v>
      </c>
      <c r="E98" s="270">
        <v>2526049607</v>
      </c>
      <c r="F98" s="74" t="s">
        <v>1861</v>
      </c>
      <c r="G98" s="265">
        <v>39556</v>
      </c>
      <c r="H98" s="82">
        <f t="shared" ca="1" si="1"/>
        <v>2</v>
      </c>
      <c r="I98" s="83" t="s">
        <v>1860</v>
      </c>
      <c r="J98" s="84">
        <v>25245</v>
      </c>
      <c r="K98" s="85">
        <v>5</v>
      </c>
    </row>
    <row r="99" spans="1:11" x14ac:dyDescent="0.2">
      <c r="A99" s="74" t="s">
        <v>2410</v>
      </c>
      <c r="B99" s="79" t="s">
        <v>156</v>
      </c>
      <c r="C99" s="74" t="s">
        <v>24</v>
      </c>
      <c r="D99" s="267">
        <v>546546374</v>
      </c>
      <c r="E99" s="270">
        <v>9191299076</v>
      </c>
      <c r="F99" s="74" t="s">
        <v>1858</v>
      </c>
      <c r="G99" s="265">
        <v>38837</v>
      </c>
      <c r="H99" s="82">
        <f t="shared" ca="1" si="1"/>
        <v>4</v>
      </c>
      <c r="I99" s="83" t="s">
        <v>1865</v>
      </c>
      <c r="J99" s="84">
        <v>72830</v>
      </c>
      <c r="K99" s="85">
        <v>2</v>
      </c>
    </row>
    <row r="100" spans="1:11" x14ac:dyDescent="0.2">
      <c r="A100" s="74" t="s">
        <v>2686</v>
      </c>
      <c r="B100" s="79" t="s">
        <v>26</v>
      </c>
      <c r="C100" s="74" t="s">
        <v>1866</v>
      </c>
      <c r="D100" s="267">
        <v>459522265</v>
      </c>
      <c r="E100" s="270">
        <v>2527451745</v>
      </c>
      <c r="F100" s="74" t="s">
        <v>1861</v>
      </c>
      <c r="G100" s="265">
        <v>39542</v>
      </c>
      <c r="H100" s="82">
        <f t="shared" ca="1" si="1"/>
        <v>2</v>
      </c>
      <c r="I100" s="83" t="s">
        <v>1863</v>
      </c>
      <c r="J100" s="84">
        <v>28680</v>
      </c>
      <c r="K100" s="85">
        <v>1</v>
      </c>
    </row>
    <row r="101" spans="1:11" x14ac:dyDescent="0.2">
      <c r="A101" s="74" t="s">
        <v>2433</v>
      </c>
      <c r="B101" s="79" t="s">
        <v>28</v>
      </c>
      <c r="C101" s="74" t="s">
        <v>1878</v>
      </c>
      <c r="D101" s="267">
        <v>622200296</v>
      </c>
      <c r="E101" s="270">
        <v>9192453666</v>
      </c>
      <c r="F101" s="74" t="s">
        <v>1861</v>
      </c>
      <c r="G101" s="265">
        <v>35474</v>
      </c>
      <c r="H101" s="82">
        <f t="shared" ca="1" si="1"/>
        <v>13</v>
      </c>
      <c r="I101" s="83" t="s">
        <v>1862</v>
      </c>
      <c r="J101" s="84">
        <v>45750</v>
      </c>
      <c r="K101" s="85">
        <v>5</v>
      </c>
    </row>
    <row r="102" spans="1:11" x14ac:dyDescent="0.2">
      <c r="A102" s="74" t="s">
        <v>17</v>
      </c>
      <c r="B102" s="79" t="s">
        <v>28</v>
      </c>
      <c r="C102" s="74" t="s">
        <v>1877</v>
      </c>
      <c r="D102" s="267">
        <v>927043360</v>
      </c>
      <c r="E102" s="270">
        <v>9197429525</v>
      </c>
      <c r="F102" s="74" t="s">
        <v>1858</v>
      </c>
      <c r="G102" s="265">
        <v>38794</v>
      </c>
      <c r="H102" s="82">
        <f t="shared" ca="1" si="1"/>
        <v>4</v>
      </c>
      <c r="I102" s="83" t="s">
        <v>1865</v>
      </c>
      <c r="J102" s="84">
        <v>50990</v>
      </c>
      <c r="K102" s="85">
        <v>4</v>
      </c>
    </row>
    <row r="103" spans="1:11" x14ac:dyDescent="0.2">
      <c r="A103" s="74" t="s">
        <v>2706</v>
      </c>
      <c r="B103" s="79" t="s">
        <v>26</v>
      </c>
      <c r="C103" s="74" t="s">
        <v>1867</v>
      </c>
      <c r="D103" s="267">
        <v>659766304</v>
      </c>
      <c r="E103" s="270">
        <v>9193355152</v>
      </c>
      <c r="F103" s="74" t="s">
        <v>1858</v>
      </c>
      <c r="G103" s="265">
        <v>34476</v>
      </c>
      <c r="H103" s="82">
        <f t="shared" ca="1" si="1"/>
        <v>16</v>
      </c>
      <c r="I103" s="83" t="s">
        <v>1865</v>
      </c>
      <c r="J103" s="84">
        <v>77350</v>
      </c>
      <c r="K103" s="85">
        <v>5</v>
      </c>
    </row>
    <row r="104" spans="1:11" x14ac:dyDescent="0.2">
      <c r="A104" s="74" t="s">
        <v>2780</v>
      </c>
      <c r="B104" s="79" t="s">
        <v>28</v>
      </c>
      <c r="C104" s="74" t="s">
        <v>1190</v>
      </c>
      <c r="D104" s="267">
        <v>311883362</v>
      </c>
      <c r="E104" s="270">
        <v>2524854867</v>
      </c>
      <c r="F104" s="74" t="s">
        <v>1857</v>
      </c>
      <c r="G104" s="265">
        <v>38145</v>
      </c>
      <c r="H104" s="82">
        <f t="shared" ca="1" si="1"/>
        <v>6</v>
      </c>
      <c r="I104" s="83"/>
      <c r="J104" s="84">
        <v>78860</v>
      </c>
      <c r="K104" s="85">
        <v>2</v>
      </c>
    </row>
    <row r="105" spans="1:11" x14ac:dyDescent="0.2">
      <c r="A105" s="74" t="s">
        <v>8</v>
      </c>
      <c r="B105" s="79" t="s">
        <v>2149</v>
      </c>
      <c r="C105" s="74" t="s">
        <v>1880</v>
      </c>
      <c r="D105" s="267">
        <v>291803431</v>
      </c>
      <c r="E105" s="270">
        <v>2524411859</v>
      </c>
      <c r="F105" s="74" t="s">
        <v>1857</v>
      </c>
      <c r="G105" s="265">
        <v>37828</v>
      </c>
      <c r="H105" s="82">
        <f t="shared" ca="1" si="1"/>
        <v>7</v>
      </c>
      <c r="I105" s="83"/>
      <c r="J105" s="84">
        <v>32880</v>
      </c>
      <c r="K105" s="85">
        <v>3</v>
      </c>
    </row>
    <row r="106" spans="1:11" x14ac:dyDescent="0.2">
      <c r="A106" s="74" t="s">
        <v>2160</v>
      </c>
      <c r="B106" s="79" t="s">
        <v>25</v>
      </c>
      <c r="C106" s="74" t="s">
        <v>1871</v>
      </c>
      <c r="D106" s="267">
        <v>400260342</v>
      </c>
      <c r="E106" s="270">
        <v>2526466230</v>
      </c>
      <c r="F106" s="74" t="s">
        <v>1858</v>
      </c>
      <c r="G106" s="265">
        <v>35588</v>
      </c>
      <c r="H106" s="82">
        <f t="shared" ca="1" si="1"/>
        <v>13</v>
      </c>
      <c r="I106" s="83" t="s">
        <v>1860</v>
      </c>
      <c r="J106" s="84">
        <v>81400</v>
      </c>
      <c r="K106" s="85">
        <v>2</v>
      </c>
    </row>
    <row r="107" spans="1:11" x14ac:dyDescent="0.2">
      <c r="A107" s="74" t="s">
        <v>2293</v>
      </c>
      <c r="B107" s="79" t="s">
        <v>26</v>
      </c>
      <c r="C107" s="74" t="s">
        <v>1879</v>
      </c>
      <c r="D107" s="267">
        <v>380653169</v>
      </c>
      <c r="E107" s="270">
        <v>2526168483</v>
      </c>
      <c r="F107" s="74" t="s">
        <v>1864</v>
      </c>
      <c r="G107" s="265">
        <v>35251</v>
      </c>
      <c r="H107" s="82">
        <f t="shared" ca="1" si="1"/>
        <v>14</v>
      </c>
      <c r="I107" s="83"/>
      <c r="J107" s="84">
        <v>12836</v>
      </c>
      <c r="K107" s="85">
        <v>5</v>
      </c>
    </row>
    <row r="108" spans="1:11" x14ac:dyDescent="0.2">
      <c r="A108" s="74" t="s">
        <v>2600</v>
      </c>
      <c r="B108" s="79" t="s">
        <v>28</v>
      </c>
      <c r="C108" s="74" t="s">
        <v>1877</v>
      </c>
      <c r="D108" s="267">
        <v>151532569</v>
      </c>
      <c r="E108" s="270">
        <v>2522005810</v>
      </c>
      <c r="F108" s="74" t="s">
        <v>1858</v>
      </c>
      <c r="G108" s="265">
        <v>38306</v>
      </c>
      <c r="H108" s="82">
        <f t="shared" ca="1" si="1"/>
        <v>5</v>
      </c>
      <c r="I108" s="83" t="s">
        <v>1862</v>
      </c>
      <c r="J108" s="84">
        <v>27560</v>
      </c>
      <c r="K108" s="85">
        <v>2</v>
      </c>
    </row>
    <row r="109" spans="1:11" x14ac:dyDescent="0.2">
      <c r="A109" s="74" t="s">
        <v>2519</v>
      </c>
      <c r="B109" s="79" t="s">
        <v>26</v>
      </c>
      <c r="C109" s="74" t="s">
        <v>30</v>
      </c>
      <c r="D109" s="267">
        <v>277925508</v>
      </c>
      <c r="E109" s="270">
        <v>2524100997</v>
      </c>
      <c r="F109" s="74" t="s">
        <v>1858</v>
      </c>
      <c r="G109" s="265">
        <v>33003</v>
      </c>
      <c r="H109" s="82">
        <f t="shared" ca="1" si="1"/>
        <v>20</v>
      </c>
      <c r="I109" s="83" t="s">
        <v>1865</v>
      </c>
      <c r="J109" s="84">
        <v>82500</v>
      </c>
      <c r="K109" s="85">
        <v>5</v>
      </c>
    </row>
    <row r="110" spans="1:11" x14ac:dyDescent="0.2">
      <c r="A110" s="74" t="s">
        <v>2811</v>
      </c>
      <c r="B110" s="79" t="s">
        <v>28</v>
      </c>
      <c r="C110" s="74" t="s">
        <v>1880</v>
      </c>
      <c r="D110" s="267">
        <v>798466688</v>
      </c>
      <c r="E110" s="270">
        <v>9195520461</v>
      </c>
      <c r="F110" s="74" t="s">
        <v>1858</v>
      </c>
      <c r="G110" s="265">
        <v>35939</v>
      </c>
      <c r="H110" s="82">
        <f t="shared" ca="1" si="1"/>
        <v>12</v>
      </c>
      <c r="I110" s="83" t="s">
        <v>1863</v>
      </c>
      <c r="J110" s="84">
        <v>35460</v>
      </c>
      <c r="K110" s="85">
        <v>1</v>
      </c>
    </row>
    <row r="111" spans="1:11" x14ac:dyDescent="0.2">
      <c r="A111" s="74" t="s">
        <v>2862</v>
      </c>
      <c r="B111" s="79" t="s">
        <v>28</v>
      </c>
      <c r="C111" s="74" t="s">
        <v>1869</v>
      </c>
      <c r="D111" s="267">
        <v>247422007</v>
      </c>
      <c r="E111" s="270">
        <v>2523373445</v>
      </c>
      <c r="F111" s="74" t="s">
        <v>1858</v>
      </c>
      <c r="G111" s="265">
        <v>38143</v>
      </c>
      <c r="H111" s="82">
        <f t="shared" ca="1" si="1"/>
        <v>6</v>
      </c>
      <c r="I111" s="83" t="s">
        <v>1859</v>
      </c>
      <c r="J111" s="84">
        <v>22410</v>
      </c>
      <c r="K111" s="85">
        <v>4</v>
      </c>
    </row>
    <row r="112" spans="1:11" x14ac:dyDescent="0.2">
      <c r="A112" s="74" t="s">
        <v>2213</v>
      </c>
      <c r="B112" s="79" t="s">
        <v>1850</v>
      </c>
      <c r="C112" s="74" t="s">
        <v>24</v>
      </c>
      <c r="D112" s="267">
        <v>594680949</v>
      </c>
      <c r="E112" s="270">
        <v>9192042331</v>
      </c>
      <c r="F112" s="74" t="s">
        <v>1857</v>
      </c>
      <c r="G112" s="265">
        <v>37807</v>
      </c>
      <c r="H112" s="82">
        <f t="shared" ca="1" si="1"/>
        <v>7</v>
      </c>
      <c r="I112" s="83"/>
      <c r="J112" s="84">
        <v>52540</v>
      </c>
      <c r="K112" s="85">
        <v>5</v>
      </c>
    </row>
    <row r="113" spans="1:11" x14ac:dyDescent="0.2">
      <c r="A113" s="74" t="s">
        <v>2390</v>
      </c>
      <c r="B113" s="79" t="s">
        <v>28</v>
      </c>
      <c r="C113" s="74" t="s">
        <v>1880</v>
      </c>
      <c r="D113" s="267">
        <v>499124019</v>
      </c>
      <c r="E113" s="270">
        <v>2528405900</v>
      </c>
      <c r="F113" s="74" t="s">
        <v>1861</v>
      </c>
      <c r="G113" s="265">
        <v>36308</v>
      </c>
      <c r="H113" s="82">
        <f t="shared" ca="1" si="1"/>
        <v>11</v>
      </c>
      <c r="I113" s="83" t="s">
        <v>1859</v>
      </c>
      <c r="J113" s="84">
        <v>17205</v>
      </c>
      <c r="K113" s="85">
        <v>5</v>
      </c>
    </row>
    <row r="114" spans="1:11" x14ac:dyDescent="0.2">
      <c r="A114" s="74" t="s">
        <v>2724</v>
      </c>
      <c r="B114" s="79" t="s">
        <v>28</v>
      </c>
      <c r="C114" s="74" t="s">
        <v>1869</v>
      </c>
      <c r="D114" s="267">
        <v>504914685</v>
      </c>
      <c r="E114" s="270">
        <v>2528502926</v>
      </c>
      <c r="F114" s="74" t="s">
        <v>1858</v>
      </c>
      <c r="G114" s="265">
        <v>34891</v>
      </c>
      <c r="H114" s="82">
        <f t="shared" ca="1" si="1"/>
        <v>15</v>
      </c>
      <c r="I114" s="83" t="s">
        <v>1863</v>
      </c>
      <c r="J114" s="84">
        <v>37750</v>
      </c>
      <c r="K114" s="85">
        <v>5</v>
      </c>
    </row>
    <row r="115" spans="1:11" x14ac:dyDescent="0.2">
      <c r="A115" s="74" t="s">
        <v>2190</v>
      </c>
      <c r="B115" s="79" t="s">
        <v>25</v>
      </c>
      <c r="C115" s="74" t="s">
        <v>1877</v>
      </c>
      <c r="D115" s="267">
        <v>616055292</v>
      </c>
      <c r="E115" s="270">
        <v>9192350434</v>
      </c>
      <c r="F115" s="74" t="s">
        <v>1857</v>
      </c>
      <c r="G115" s="265">
        <v>40010</v>
      </c>
      <c r="H115" s="82">
        <f t="shared" ca="1" si="1"/>
        <v>1</v>
      </c>
      <c r="I115" s="83"/>
      <c r="J115" s="84">
        <v>84300</v>
      </c>
      <c r="K115" s="85">
        <v>1</v>
      </c>
    </row>
    <row r="116" spans="1:11" x14ac:dyDescent="0.2">
      <c r="A116" s="74" t="s">
        <v>2605</v>
      </c>
      <c r="B116" s="79" t="s">
        <v>1850</v>
      </c>
      <c r="C116" s="74" t="s">
        <v>1874</v>
      </c>
      <c r="D116" s="267">
        <v>596008829</v>
      </c>
      <c r="E116" s="270">
        <v>9192094386</v>
      </c>
      <c r="F116" s="74" t="s">
        <v>1858</v>
      </c>
      <c r="G116" s="265">
        <v>38547</v>
      </c>
      <c r="H116" s="82">
        <f t="shared" ca="1" si="1"/>
        <v>5</v>
      </c>
      <c r="I116" s="83" t="s">
        <v>1863</v>
      </c>
      <c r="J116" s="84">
        <v>47610</v>
      </c>
      <c r="K116" s="85">
        <v>4</v>
      </c>
    </row>
    <row r="117" spans="1:11" x14ac:dyDescent="0.2">
      <c r="A117" s="74" t="s">
        <v>2794</v>
      </c>
      <c r="B117" s="79" t="s">
        <v>28</v>
      </c>
      <c r="C117" s="74" t="s">
        <v>1880</v>
      </c>
      <c r="D117" s="267">
        <v>765512793</v>
      </c>
      <c r="E117" s="270">
        <v>9195012757</v>
      </c>
      <c r="F117" s="74" t="s">
        <v>1864</v>
      </c>
      <c r="G117" s="265">
        <v>34637</v>
      </c>
      <c r="H117" s="82">
        <f t="shared" ca="1" si="1"/>
        <v>16</v>
      </c>
      <c r="I117" s="83"/>
      <c r="J117" s="84">
        <v>33752</v>
      </c>
      <c r="K117" s="85">
        <v>3</v>
      </c>
    </row>
    <row r="118" spans="1:11" x14ac:dyDescent="0.2">
      <c r="A118" s="74" t="s">
        <v>2290</v>
      </c>
      <c r="B118" s="79" t="s">
        <v>2149</v>
      </c>
      <c r="C118" s="74" t="s">
        <v>1874</v>
      </c>
      <c r="D118" s="267">
        <v>337943008</v>
      </c>
      <c r="E118" s="270">
        <v>2525344270</v>
      </c>
      <c r="F118" s="74" t="s">
        <v>1861</v>
      </c>
      <c r="G118" s="265">
        <v>35761</v>
      </c>
      <c r="H118" s="82">
        <f t="shared" ca="1" si="1"/>
        <v>12</v>
      </c>
      <c r="I118" s="83" t="s">
        <v>1863</v>
      </c>
      <c r="J118" s="84">
        <v>26790</v>
      </c>
      <c r="K118" s="85">
        <v>2</v>
      </c>
    </row>
    <row r="119" spans="1:11" x14ac:dyDescent="0.2">
      <c r="A119" s="74" t="s">
        <v>2806</v>
      </c>
      <c r="B119" s="79" t="s">
        <v>1850</v>
      </c>
      <c r="C119" s="74" t="s">
        <v>1880</v>
      </c>
      <c r="D119" s="267">
        <v>925049144</v>
      </c>
      <c r="E119" s="270">
        <v>9197362525</v>
      </c>
      <c r="F119" s="74" t="s">
        <v>1857</v>
      </c>
      <c r="G119" s="265">
        <v>33210</v>
      </c>
      <c r="H119" s="82">
        <f t="shared" ca="1" si="1"/>
        <v>19</v>
      </c>
      <c r="I119" s="83"/>
      <c r="J119" s="84">
        <v>70300</v>
      </c>
      <c r="K119" s="85">
        <v>3</v>
      </c>
    </row>
    <row r="120" spans="1:11" x14ac:dyDescent="0.2">
      <c r="A120" s="74" t="s">
        <v>2649</v>
      </c>
      <c r="B120" s="79" t="s">
        <v>2149</v>
      </c>
      <c r="C120" s="74" t="s">
        <v>1871</v>
      </c>
      <c r="D120" s="267">
        <v>385074661</v>
      </c>
      <c r="E120" s="270">
        <v>2526213620</v>
      </c>
      <c r="F120" s="74" t="s">
        <v>1857</v>
      </c>
      <c r="G120" s="265">
        <v>38264</v>
      </c>
      <c r="H120" s="82">
        <f t="shared" ca="1" si="1"/>
        <v>6</v>
      </c>
      <c r="I120" s="83"/>
      <c r="J120" s="84">
        <v>59330</v>
      </c>
      <c r="K120" s="85">
        <v>4</v>
      </c>
    </row>
    <row r="121" spans="1:11" x14ac:dyDescent="0.2">
      <c r="A121" s="74" t="s">
        <v>2364</v>
      </c>
      <c r="B121" s="79" t="s">
        <v>26</v>
      </c>
      <c r="C121" s="74" t="s">
        <v>1879</v>
      </c>
      <c r="D121" s="267">
        <v>207506781</v>
      </c>
      <c r="E121" s="270">
        <v>2522780847</v>
      </c>
      <c r="F121" s="74" t="s">
        <v>1861</v>
      </c>
      <c r="G121" s="265">
        <v>35921</v>
      </c>
      <c r="H121" s="82">
        <f t="shared" ca="1" si="1"/>
        <v>12</v>
      </c>
      <c r="I121" s="83" t="s">
        <v>1865</v>
      </c>
      <c r="J121" s="84">
        <v>20990</v>
      </c>
      <c r="K121" s="85">
        <v>4</v>
      </c>
    </row>
    <row r="122" spans="1:11" x14ac:dyDescent="0.2">
      <c r="A122" s="74" t="s">
        <v>2854</v>
      </c>
      <c r="B122" s="79" t="s">
        <v>1850</v>
      </c>
      <c r="C122" s="74" t="s">
        <v>1874</v>
      </c>
      <c r="D122" s="267">
        <v>644862142</v>
      </c>
      <c r="E122" s="270">
        <v>9192921836</v>
      </c>
      <c r="F122" s="74" t="s">
        <v>1858</v>
      </c>
      <c r="G122" s="265">
        <v>36052</v>
      </c>
      <c r="H122" s="82">
        <f t="shared" ca="1" si="1"/>
        <v>12</v>
      </c>
      <c r="I122" s="83" t="s">
        <v>1863</v>
      </c>
      <c r="J122" s="84">
        <v>52490</v>
      </c>
      <c r="K122" s="85">
        <v>4</v>
      </c>
    </row>
    <row r="123" spans="1:11" x14ac:dyDescent="0.2">
      <c r="A123" s="74" t="s">
        <v>2848</v>
      </c>
      <c r="B123" s="79" t="s">
        <v>2149</v>
      </c>
      <c r="C123" s="74" t="s">
        <v>1879</v>
      </c>
      <c r="D123" s="267">
        <v>212558012</v>
      </c>
      <c r="E123" s="270">
        <v>2522869792</v>
      </c>
      <c r="F123" s="74" t="s">
        <v>1858</v>
      </c>
      <c r="G123" s="265">
        <v>37183</v>
      </c>
      <c r="H123" s="82">
        <f t="shared" ca="1" si="1"/>
        <v>9</v>
      </c>
      <c r="I123" s="83" t="s">
        <v>1859</v>
      </c>
      <c r="J123" s="84">
        <v>29210</v>
      </c>
      <c r="K123" s="85">
        <v>5</v>
      </c>
    </row>
    <row r="124" spans="1:11" x14ac:dyDescent="0.2">
      <c r="A124" s="74" t="s">
        <v>2215</v>
      </c>
      <c r="B124" s="79" t="s">
        <v>28</v>
      </c>
      <c r="C124" s="74" t="s">
        <v>1191</v>
      </c>
      <c r="D124" s="267">
        <v>662974752</v>
      </c>
      <c r="E124" s="270">
        <v>9193482736</v>
      </c>
      <c r="F124" s="74" t="s">
        <v>1857</v>
      </c>
      <c r="G124" s="265">
        <v>33393</v>
      </c>
      <c r="H124" s="82">
        <f t="shared" ca="1" si="1"/>
        <v>19</v>
      </c>
      <c r="I124" s="83"/>
      <c r="J124" s="84">
        <v>60760</v>
      </c>
      <c r="K124" s="85">
        <v>2</v>
      </c>
    </row>
    <row r="125" spans="1:11" x14ac:dyDescent="0.2">
      <c r="A125" s="74" t="s">
        <v>2763</v>
      </c>
      <c r="B125" s="79" t="s">
        <v>28</v>
      </c>
      <c r="C125" s="74" t="s">
        <v>1878</v>
      </c>
      <c r="D125" s="267">
        <v>867671341</v>
      </c>
      <c r="E125" s="270">
        <v>9196408497</v>
      </c>
      <c r="F125" s="74" t="s">
        <v>1857</v>
      </c>
      <c r="G125" s="265">
        <v>36177</v>
      </c>
      <c r="H125" s="82">
        <f t="shared" ca="1" si="1"/>
        <v>11</v>
      </c>
      <c r="I125" s="83"/>
      <c r="J125" s="84">
        <v>89640</v>
      </c>
      <c r="K125" s="85">
        <v>4</v>
      </c>
    </row>
    <row r="126" spans="1:11" x14ac:dyDescent="0.2">
      <c r="A126" s="74" t="s">
        <v>2625</v>
      </c>
      <c r="B126" s="79" t="s">
        <v>1850</v>
      </c>
      <c r="C126" s="74" t="s">
        <v>1871</v>
      </c>
      <c r="D126" s="267">
        <v>803776506</v>
      </c>
      <c r="E126" s="270">
        <v>9195617115</v>
      </c>
      <c r="F126" s="74" t="s">
        <v>1864</v>
      </c>
      <c r="G126" s="265">
        <v>34880</v>
      </c>
      <c r="H126" s="82">
        <f t="shared" ca="1" si="1"/>
        <v>15</v>
      </c>
      <c r="I126" s="83"/>
      <c r="J126" s="84">
        <v>22472</v>
      </c>
      <c r="K126" s="85">
        <v>1</v>
      </c>
    </row>
    <row r="127" spans="1:11" x14ac:dyDescent="0.2">
      <c r="A127" s="74" t="s">
        <v>2356</v>
      </c>
      <c r="B127" s="79" t="s">
        <v>28</v>
      </c>
      <c r="C127" s="74" t="s">
        <v>1870</v>
      </c>
      <c r="D127" s="267">
        <v>643984096</v>
      </c>
      <c r="E127" s="270">
        <v>9192913490</v>
      </c>
      <c r="F127" s="74" t="s">
        <v>1861</v>
      </c>
      <c r="G127" s="265">
        <v>36895</v>
      </c>
      <c r="H127" s="82">
        <f t="shared" ca="1" si="1"/>
        <v>9</v>
      </c>
      <c r="I127" s="83" t="s">
        <v>1860</v>
      </c>
      <c r="J127" s="84">
        <v>51800</v>
      </c>
      <c r="K127" s="85">
        <v>1</v>
      </c>
    </row>
    <row r="128" spans="1:11" x14ac:dyDescent="0.2">
      <c r="A128" s="74" t="s">
        <v>2611</v>
      </c>
      <c r="B128" s="79" t="s">
        <v>28</v>
      </c>
      <c r="C128" s="74" t="s">
        <v>1879</v>
      </c>
      <c r="D128" s="267">
        <v>931105030</v>
      </c>
      <c r="E128" s="270">
        <v>9197508998</v>
      </c>
      <c r="F128" s="74" t="s">
        <v>1858</v>
      </c>
      <c r="G128" s="265">
        <v>35916</v>
      </c>
      <c r="H128" s="82">
        <f t="shared" ca="1" si="1"/>
        <v>12</v>
      </c>
      <c r="I128" s="83" t="s">
        <v>1859</v>
      </c>
      <c r="J128" s="84">
        <v>29260</v>
      </c>
      <c r="K128" s="85">
        <v>4</v>
      </c>
    </row>
    <row r="129" spans="1:11" x14ac:dyDescent="0.2">
      <c r="A129" s="74" t="s">
        <v>2486</v>
      </c>
      <c r="B129" s="79" t="s">
        <v>2149</v>
      </c>
      <c r="C129" s="74" t="s">
        <v>27</v>
      </c>
      <c r="D129" s="267">
        <v>554029540</v>
      </c>
      <c r="E129" s="270">
        <v>9191397811</v>
      </c>
      <c r="F129" s="74" t="s">
        <v>1864</v>
      </c>
      <c r="G129" s="265">
        <v>32872</v>
      </c>
      <c r="H129" s="82">
        <f t="shared" ca="1" si="1"/>
        <v>20</v>
      </c>
      <c r="I129" s="83" t="s">
        <v>1859</v>
      </c>
      <c r="J129" s="84">
        <v>29070</v>
      </c>
      <c r="K129" s="85">
        <v>3</v>
      </c>
    </row>
    <row r="130" spans="1:11" x14ac:dyDescent="0.2">
      <c r="A130" s="74" t="s">
        <v>40</v>
      </c>
      <c r="B130" s="79" t="s">
        <v>2149</v>
      </c>
      <c r="C130" s="74" t="s">
        <v>1880</v>
      </c>
      <c r="D130" s="267">
        <v>797431044</v>
      </c>
      <c r="E130" s="270">
        <v>9195511103</v>
      </c>
      <c r="F130" s="74" t="s">
        <v>1861</v>
      </c>
      <c r="G130" s="265">
        <v>35443</v>
      </c>
      <c r="H130" s="82">
        <f t="shared" ref="H130:H193" ca="1" si="2">DATEDIF(G130,TODAY(),"Y")</f>
        <v>13</v>
      </c>
      <c r="I130" s="83" t="s">
        <v>1860</v>
      </c>
      <c r="J130" s="84">
        <v>46105</v>
      </c>
      <c r="K130" s="85">
        <v>5</v>
      </c>
    </row>
    <row r="131" spans="1:11" x14ac:dyDescent="0.2">
      <c r="A131" s="74" t="s">
        <v>2483</v>
      </c>
      <c r="B131" s="79" t="s">
        <v>26</v>
      </c>
      <c r="C131" s="74" t="s">
        <v>1874</v>
      </c>
      <c r="D131" s="267">
        <v>110726520</v>
      </c>
      <c r="E131" s="270">
        <v>2521280865</v>
      </c>
      <c r="F131" s="74" t="s">
        <v>1857</v>
      </c>
      <c r="G131" s="265">
        <v>38673</v>
      </c>
      <c r="H131" s="82">
        <f t="shared" ca="1" si="2"/>
        <v>4</v>
      </c>
      <c r="I131" s="83"/>
      <c r="J131" s="84">
        <v>74470</v>
      </c>
      <c r="K131" s="85">
        <v>3</v>
      </c>
    </row>
    <row r="132" spans="1:11" x14ac:dyDescent="0.2">
      <c r="A132" s="74" t="s">
        <v>2560</v>
      </c>
      <c r="B132" s="79" t="s">
        <v>28</v>
      </c>
      <c r="C132" s="74" t="s">
        <v>1879</v>
      </c>
      <c r="D132" s="267">
        <v>126492342</v>
      </c>
      <c r="E132" s="270">
        <v>2521620909</v>
      </c>
      <c r="F132" s="74" t="s">
        <v>1858</v>
      </c>
      <c r="G132" s="265">
        <v>34190</v>
      </c>
      <c r="H132" s="82">
        <f t="shared" ca="1" si="2"/>
        <v>17</v>
      </c>
      <c r="I132" s="83" t="s">
        <v>1862</v>
      </c>
      <c r="J132" s="84">
        <v>82700</v>
      </c>
      <c r="K132" s="85">
        <v>3</v>
      </c>
    </row>
    <row r="133" spans="1:11" x14ac:dyDescent="0.2">
      <c r="A133" s="74" t="s">
        <v>2555</v>
      </c>
      <c r="B133" s="79" t="s">
        <v>2149</v>
      </c>
      <c r="C133" s="74" t="s">
        <v>1871</v>
      </c>
      <c r="D133" s="267">
        <v>561968668</v>
      </c>
      <c r="E133" s="270">
        <v>9191591006</v>
      </c>
      <c r="F133" s="74" t="s">
        <v>1858</v>
      </c>
      <c r="G133" s="265">
        <v>33458</v>
      </c>
      <c r="H133" s="82">
        <f t="shared" ca="1" si="2"/>
        <v>19</v>
      </c>
      <c r="I133" s="83" t="s">
        <v>1863</v>
      </c>
      <c r="J133" s="84">
        <v>23330</v>
      </c>
      <c r="K133" s="85">
        <v>4</v>
      </c>
    </row>
    <row r="134" spans="1:11" x14ac:dyDescent="0.2">
      <c r="A134" s="74" t="s">
        <v>2512</v>
      </c>
      <c r="B134" s="79" t="s">
        <v>1850</v>
      </c>
      <c r="C134" s="74" t="s">
        <v>1879</v>
      </c>
      <c r="D134" s="267">
        <v>771110153</v>
      </c>
      <c r="E134" s="270">
        <v>9195089157</v>
      </c>
      <c r="F134" s="74" t="s">
        <v>1858</v>
      </c>
      <c r="G134" s="265">
        <v>35750</v>
      </c>
      <c r="H134" s="82">
        <f t="shared" ca="1" si="2"/>
        <v>12</v>
      </c>
      <c r="I134" s="83" t="s">
        <v>1863</v>
      </c>
      <c r="J134" s="84">
        <v>67020</v>
      </c>
      <c r="K134" s="85">
        <v>1</v>
      </c>
    </row>
    <row r="135" spans="1:11" x14ac:dyDescent="0.2">
      <c r="A135" s="74" t="s">
        <v>2624</v>
      </c>
      <c r="B135" s="79" t="s">
        <v>28</v>
      </c>
      <c r="C135" s="74" t="s">
        <v>1880</v>
      </c>
      <c r="D135" s="267">
        <v>330879921</v>
      </c>
      <c r="E135" s="270">
        <v>2525185281</v>
      </c>
      <c r="F135" s="74" t="s">
        <v>1858</v>
      </c>
      <c r="G135" s="265">
        <v>36346</v>
      </c>
      <c r="H135" s="82">
        <f t="shared" ca="1" si="2"/>
        <v>11</v>
      </c>
      <c r="I135" s="83" t="s">
        <v>1860</v>
      </c>
      <c r="J135" s="84">
        <v>49930</v>
      </c>
      <c r="K135" s="85">
        <v>1</v>
      </c>
    </row>
    <row r="136" spans="1:11" x14ac:dyDescent="0.2">
      <c r="A136" s="74" t="s">
        <v>2182</v>
      </c>
      <c r="B136" s="79" t="s">
        <v>1850</v>
      </c>
      <c r="C136" s="74" t="s">
        <v>1878</v>
      </c>
      <c r="D136" s="267">
        <v>905675120</v>
      </c>
      <c r="E136" s="270">
        <v>9196969994</v>
      </c>
      <c r="F136" s="74" t="s">
        <v>1857</v>
      </c>
      <c r="G136" s="265">
        <v>39800</v>
      </c>
      <c r="H136" s="82">
        <f t="shared" ca="1" si="2"/>
        <v>1</v>
      </c>
      <c r="I136" s="83"/>
      <c r="J136" s="84">
        <v>57680</v>
      </c>
      <c r="K136" s="85">
        <v>4</v>
      </c>
    </row>
    <row r="137" spans="1:11" x14ac:dyDescent="0.2">
      <c r="A137" s="74" t="s">
        <v>2338</v>
      </c>
      <c r="B137" s="79" t="s">
        <v>1850</v>
      </c>
      <c r="C137" s="74" t="s">
        <v>1877</v>
      </c>
      <c r="D137" s="267">
        <v>895408697</v>
      </c>
      <c r="E137" s="270">
        <v>9196799516</v>
      </c>
      <c r="F137" s="74" t="s">
        <v>1861</v>
      </c>
      <c r="G137" s="265">
        <v>36860</v>
      </c>
      <c r="H137" s="82">
        <f t="shared" ca="1" si="2"/>
        <v>9</v>
      </c>
      <c r="I137" s="83" t="s">
        <v>1859</v>
      </c>
      <c r="J137" s="84">
        <v>33810</v>
      </c>
      <c r="K137" s="85">
        <v>5</v>
      </c>
    </row>
    <row r="138" spans="1:11" x14ac:dyDescent="0.2">
      <c r="A138" s="74" t="s">
        <v>2297</v>
      </c>
      <c r="B138" s="79" t="s">
        <v>156</v>
      </c>
      <c r="C138" s="74" t="s">
        <v>1880</v>
      </c>
      <c r="D138" s="267">
        <v>941937371</v>
      </c>
      <c r="E138" s="270">
        <v>9197785583</v>
      </c>
      <c r="F138" s="74" t="s">
        <v>1857</v>
      </c>
      <c r="G138" s="265">
        <v>36531</v>
      </c>
      <c r="H138" s="82">
        <f t="shared" ca="1" si="2"/>
        <v>10</v>
      </c>
      <c r="I138" s="83"/>
      <c r="J138" s="84">
        <v>25530</v>
      </c>
      <c r="K138" s="85">
        <v>3</v>
      </c>
    </row>
    <row r="139" spans="1:11" x14ac:dyDescent="0.2">
      <c r="A139" s="74" t="s">
        <v>2206</v>
      </c>
      <c r="B139" s="79" t="s">
        <v>1850</v>
      </c>
      <c r="C139" s="74" t="s">
        <v>1874</v>
      </c>
      <c r="D139" s="267">
        <v>462995574</v>
      </c>
      <c r="E139" s="270">
        <v>2527491979</v>
      </c>
      <c r="F139" s="74" t="s">
        <v>1858</v>
      </c>
      <c r="G139" s="265">
        <v>34644</v>
      </c>
      <c r="H139" s="82">
        <f t="shared" ca="1" si="2"/>
        <v>16</v>
      </c>
      <c r="I139" s="83" t="s">
        <v>1859</v>
      </c>
      <c r="J139" s="84">
        <v>48800</v>
      </c>
      <c r="K139" s="85">
        <v>4</v>
      </c>
    </row>
    <row r="140" spans="1:11" x14ac:dyDescent="0.2">
      <c r="A140" s="74" t="s">
        <v>2746</v>
      </c>
      <c r="B140" s="79" t="s">
        <v>25</v>
      </c>
      <c r="C140" s="74" t="s">
        <v>1869</v>
      </c>
      <c r="D140" s="267">
        <v>460412180</v>
      </c>
      <c r="E140" s="270">
        <v>2527461285</v>
      </c>
      <c r="F140" s="74" t="s">
        <v>1858</v>
      </c>
      <c r="G140" s="265">
        <v>35472</v>
      </c>
      <c r="H140" s="82">
        <f t="shared" ca="1" si="2"/>
        <v>13</v>
      </c>
      <c r="I140" s="83" t="s">
        <v>1863</v>
      </c>
      <c r="J140" s="84">
        <v>82400</v>
      </c>
      <c r="K140" s="85">
        <v>2</v>
      </c>
    </row>
    <row r="141" spans="1:11" x14ac:dyDescent="0.2">
      <c r="A141" s="74" t="s">
        <v>2842</v>
      </c>
      <c r="B141" s="79" t="s">
        <v>28</v>
      </c>
      <c r="C141" s="74" t="s">
        <v>1871</v>
      </c>
      <c r="D141" s="267">
        <v>824046378</v>
      </c>
      <c r="E141" s="270">
        <v>9195770085</v>
      </c>
      <c r="F141" s="74" t="s">
        <v>1858</v>
      </c>
      <c r="G141" s="265">
        <v>35722</v>
      </c>
      <c r="H141" s="82">
        <f t="shared" ca="1" si="2"/>
        <v>13</v>
      </c>
      <c r="I141" s="83" t="s">
        <v>1865</v>
      </c>
      <c r="J141" s="84">
        <v>37760</v>
      </c>
      <c r="K141" s="85">
        <v>2</v>
      </c>
    </row>
    <row r="142" spans="1:11" x14ac:dyDescent="0.2">
      <c r="A142" s="74" t="s">
        <v>2251</v>
      </c>
      <c r="B142" s="79" t="s">
        <v>28</v>
      </c>
      <c r="C142" s="74" t="s">
        <v>1869</v>
      </c>
      <c r="D142" s="267">
        <v>317844971</v>
      </c>
      <c r="E142" s="270">
        <v>2524989537</v>
      </c>
      <c r="F142" s="74" t="s">
        <v>1858</v>
      </c>
      <c r="G142" s="265">
        <v>39860</v>
      </c>
      <c r="H142" s="82">
        <f t="shared" ca="1" si="2"/>
        <v>1</v>
      </c>
      <c r="I142" s="83" t="s">
        <v>1863</v>
      </c>
      <c r="J142" s="84">
        <v>42620</v>
      </c>
      <c r="K142" s="85">
        <v>3</v>
      </c>
    </row>
    <row r="143" spans="1:11" x14ac:dyDescent="0.2">
      <c r="A143" s="74" t="s">
        <v>2197</v>
      </c>
      <c r="B143" s="79" t="s">
        <v>1850</v>
      </c>
      <c r="C143" s="74" t="s">
        <v>1880</v>
      </c>
      <c r="D143" s="267">
        <v>566726453</v>
      </c>
      <c r="E143" s="270">
        <v>9191653055</v>
      </c>
      <c r="F143" s="74" t="s">
        <v>1864</v>
      </c>
      <c r="G143" s="265">
        <v>38036</v>
      </c>
      <c r="H143" s="82">
        <f t="shared" ca="1" si="2"/>
        <v>6</v>
      </c>
      <c r="I143" s="83"/>
      <c r="J143" s="84">
        <v>37344</v>
      </c>
      <c r="K143" s="85">
        <v>2</v>
      </c>
    </row>
    <row r="144" spans="1:11" x14ac:dyDescent="0.2">
      <c r="A144" s="74" t="s">
        <v>2612</v>
      </c>
      <c r="B144" s="79" t="s">
        <v>1850</v>
      </c>
      <c r="C144" s="74" t="s">
        <v>1878</v>
      </c>
      <c r="D144" s="267">
        <v>641962645</v>
      </c>
      <c r="E144" s="270">
        <v>9192822520</v>
      </c>
      <c r="F144" s="74" t="s">
        <v>1858</v>
      </c>
      <c r="G144" s="265">
        <v>34379</v>
      </c>
      <c r="H144" s="82">
        <f t="shared" ca="1" si="2"/>
        <v>16</v>
      </c>
      <c r="I144" s="83" t="s">
        <v>1859</v>
      </c>
      <c r="J144" s="84">
        <v>50570</v>
      </c>
      <c r="K144" s="85">
        <v>4</v>
      </c>
    </row>
    <row r="145" spans="1:14" x14ac:dyDescent="0.2">
      <c r="A145" s="74" t="s">
        <v>2647</v>
      </c>
      <c r="B145" s="79" t="s">
        <v>28</v>
      </c>
      <c r="C145" s="74" t="s">
        <v>1877</v>
      </c>
      <c r="D145" s="267">
        <v>923123594</v>
      </c>
      <c r="E145" s="270">
        <v>9197280453</v>
      </c>
      <c r="F145" s="74" t="s">
        <v>1858</v>
      </c>
      <c r="G145" s="265">
        <v>35293</v>
      </c>
      <c r="H145" s="82">
        <f t="shared" ca="1" si="2"/>
        <v>14</v>
      </c>
      <c r="I145" s="83" t="s">
        <v>1859</v>
      </c>
      <c r="J145" s="84">
        <v>68520</v>
      </c>
      <c r="K145" s="85">
        <v>5</v>
      </c>
    </row>
    <row r="146" spans="1:14" x14ac:dyDescent="0.2">
      <c r="A146" s="74" t="s">
        <v>2217</v>
      </c>
      <c r="B146" s="79" t="s">
        <v>28</v>
      </c>
      <c r="C146" s="74" t="s">
        <v>1871</v>
      </c>
      <c r="D146" s="267">
        <v>974912089</v>
      </c>
      <c r="E146" s="270">
        <v>9198413271</v>
      </c>
      <c r="F146" s="74" t="s">
        <v>1861</v>
      </c>
      <c r="G146" s="265">
        <v>35750</v>
      </c>
      <c r="H146" s="82">
        <f t="shared" ca="1" si="2"/>
        <v>12</v>
      </c>
      <c r="I146" s="83" t="s">
        <v>1863</v>
      </c>
      <c r="J146" s="84">
        <v>11065</v>
      </c>
      <c r="K146" s="85">
        <v>1</v>
      </c>
    </row>
    <row r="147" spans="1:14" x14ac:dyDescent="0.2">
      <c r="A147" s="74" t="s">
        <v>2831</v>
      </c>
      <c r="B147" s="79" t="s">
        <v>2149</v>
      </c>
      <c r="C147" s="74" t="s">
        <v>1879</v>
      </c>
      <c r="D147" s="267">
        <v>859204644</v>
      </c>
      <c r="E147" s="270">
        <v>9196224056</v>
      </c>
      <c r="F147" s="74" t="s">
        <v>1858</v>
      </c>
      <c r="G147" s="265">
        <v>35105</v>
      </c>
      <c r="H147" s="82">
        <f t="shared" ca="1" si="2"/>
        <v>14</v>
      </c>
      <c r="I147" s="83" t="s">
        <v>1863</v>
      </c>
      <c r="J147" s="84">
        <v>32120</v>
      </c>
      <c r="K147" s="85">
        <v>1</v>
      </c>
    </row>
    <row r="148" spans="1:14" x14ac:dyDescent="0.2">
      <c r="A148" s="74" t="s">
        <v>2353</v>
      </c>
      <c r="B148" s="79" t="s">
        <v>26</v>
      </c>
      <c r="C148" s="74" t="s">
        <v>1879</v>
      </c>
      <c r="D148" s="267">
        <v>303641529</v>
      </c>
      <c r="E148" s="270">
        <v>2524697218</v>
      </c>
      <c r="F148" s="74" t="s">
        <v>1857</v>
      </c>
      <c r="G148" s="265">
        <v>39740</v>
      </c>
      <c r="H148" s="82">
        <f t="shared" ca="1" si="2"/>
        <v>2</v>
      </c>
      <c r="I148" s="83"/>
      <c r="J148" s="84">
        <v>21580</v>
      </c>
      <c r="K148" s="85">
        <v>3</v>
      </c>
    </row>
    <row r="149" spans="1:14" x14ac:dyDescent="0.2">
      <c r="A149" s="74" t="s">
        <v>14</v>
      </c>
      <c r="B149" s="79" t="s">
        <v>1850</v>
      </c>
      <c r="C149" s="74" t="s">
        <v>1871</v>
      </c>
      <c r="D149" s="267">
        <v>687623890</v>
      </c>
      <c r="E149" s="270">
        <v>9193876146</v>
      </c>
      <c r="F149" s="74" t="s">
        <v>1858</v>
      </c>
      <c r="G149" s="265">
        <v>34410</v>
      </c>
      <c r="H149" s="82">
        <f t="shared" ca="1" si="2"/>
        <v>16</v>
      </c>
      <c r="I149" s="83" t="s">
        <v>1862</v>
      </c>
      <c r="J149" s="84">
        <v>38940</v>
      </c>
      <c r="K149" s="85">
        <v>2</v>
      </c>
    </row>
    <row r="150" spans="1:14" x14ac:dyDescent="0.2">
      <c r="A150" s="74" t="s">
        <v>2598</v>
      </c>
      <c r="B150" s="79" t="s">
        <v>28</v>
      </c>
      <c r="C150" s="74" t="s">
        <v>1880</v>
      </c>
      <c r="D150" s="267">
        <v>924942231</v>
      </c>
      <c r="E150" s="270">
        <v>9197312659</v>
      </c>
      <c r="F150" s="74" t="s">
        <v>1858</v>
      </c>
      <c r="G150" s="265">
        <v>34527</v>
      </c>
      <c r="H150" s="82">
        <f t="shared" ca="1" si="2"/>
        <v>16</v>
      </c>
      <c r="I150" s="83" t="s">
        <v>1863</v>
      </c>
      <c r="J150" s="84">
        <v>33590</v>
      </c>
      <c r="K150" s="85">
        <v>5</v>
      </c>
    </row>
    <row r="151" spans="1:14" x14ac:dyDescent="0.2">
      <c r="A151" s="74" t="s">
        <v>55</v>
      </c>
      <c r="B151" s="79" t="s">
        <v>25</v>
      </c>
      <c r="C151" s="74" t="s">
        <v>1869</v>
      </c>
      <c r="D151" s="267">
        <v>117896630</v>
      </c>
      <c r="E151" s="270">
        <v>2521535362</v>
      </c>
      <c r="F151" s="74" t="s">
        <v>1858</v>
      </c>
      <c r="G151" s="265">
        <v>35379</v>
      </c>
      <c r="H151" s="82">
        <f t="shared" ca="1" si="2"/>
        <v>14</v>
      </c>
      <c r="I151" s="83" t="s">
        <v>1862</v>
      </c>
      <c r="J151" s="84">
        <v>71010</v>
      </c>
      <c r="K151" s="85">
        <v>5</v>
      </c>
    </row>
    <row r="152" spans="1:14" x14ac:dyDescent="0.2">
      <c r="A152" s="74" t="s">
        <v>69</v>
      </c>
      <c r="B152" s="79" t="s">
        <v>28</v>
      </c>
      <c r="C152" s="74" t="s">
        <v>27</v>
      </c>
      <c r="D152" s="267">
        <v>468053610</v>
      </c>
      <c r="E152" s="270">
        <v>2527577867</v>
      </c>
      <c r="F152" s="74" t="s">
        <v>1858</v>
      </c>
      <c r="G152" s="265">
        <v>34854</v>
      </c>
      <c r="H152" s="82">
        <f t="shared" ca="1" si="2"/>
        <v>15</v>
      </c>
      <c r="I152" s="83" t="s">
        <v>1859</v>
      </c>
      <c r="J152" s="84">
        <v>60830</v>
      </c>
      <c r="K152" s="85">
        <v>1</v>
      </c>
      <c r="M152" s="91"/>
    </row>
    <row r="153" spans="1:14" x14ac:dyDescent="0.2">
      <c r="A153" s="74" t="s">
        <v>2520</v>
      </c>
      <c r="B153" s="79" t="s">
        <v>26</v>
      </c>
      <c r="C153" s="74" t="s">
        <v>1871</v>
      </c>
      <c r="D153" s="267">
        <v>854806695</v>
      </c>
      <c r="E153" s="270">
        <v>9196126835</v>
      </c>
      <c r="F153" s="74" t="s">
        <v>1857</v>
      </c>
      <c r="G153" s="265">
        <v>34769</v>
      </c>
      <c r="H153" s="82">
        <f t="shared" ca="1" si="2"/>
        <v>15</v>
      </c>
      <c r="I153" s="83"/>
      <c r="J153" s="84">
        <v>66010</v>
      </c>
      <c r="K153" s="85">
        <v>2</v>
      </c>
    </row>
    <row r="154" spans="1:14" x14ac:dyDescent="0.2">
      <c r="A154" s="74" t="s">
        <v>2203</v>
      </c>
      <c r="B154" s="79" t="s">
        <v>156</v>
      </c>
      <c r="C154" s="74" t="s">
        <v>1189</v>
      </c>
      <c r="D154" s="267">
        <v>797985708</v>
      </c>
      <c r="E154" s="270">
        <v>9195512521</v>
      </c>
      <c r="F154" s="74" t="s">
        <v>1858</v>
      </c>
      <c r="G154" s="265">
        <v>34904</v>
      </c>
      <c r="H154" s="82">
        <f t="shared" ca="1" si="2"/>
        <v>15</v>
      </c>
      <c r="I154" s="83" t="s">
        <v>1865</v>
      </c>
      <c r="J154" s="84">
        <v>26510</v>
      </c>
      <c r="K154" s="85">
        <v>1</v>
      </c>
      <c r="N154" s="86"/>
    </row>
    <row r="155" spans="1:14" x14ac:dyDescent="0.2">
      <c r="A155" s="74" t="s">
        <v>2285</v>
      </c>
      <c r="B155" s="79" t="s">
        <v>1850</v>
      </c>
      <c r="C155" s="74" t="s">
        <v>1871</v>
      </c>
      <c r="D155" s="267">
        <v>914330398</v>
      </c>
      <c r="E155" s="270">
        <v>9197077326</v>
      </c>
      <c r="F155" s="74" t="s">
        <v>1864</v>
      </c>
      <c r="G155" s="265">
        <v>35219</v>
      </c>
      <c r="H155" s="82">
        <f t="shared" ca="1" si="2"/>
        <v>14</v>
      </c>
      <c r="I155" s="83"/>
      <c r="J155" s="84">
        <v>29176</v>
      </c>
      <c r="K155" s="85">
        <v>3</v>
      </c>
    </row>
    <row r="156" spans="1:14" x14ac:dyDescent="0.2">
      <c r="A156" s="74" t="s">
        <v>2709</v>
      </c>
      <c r="B156" s="79" t="s">
        <v>26</v>
      </c>
      <c r="C156" s="74" t="s">
        <v>29</v>
      </c>
      <c r="D156" s="267">
        <v>796685092</v>
      </c>
      <c r="E156" s="270">
        <v>9195508095</v>
      </c>
      <c r="F156" s="74" t="s">
        <v>1858</v>
      </c>
      <c r="G156" s="265">
        <v>34849</v>
      </c>
      <c r="H156" s="82">
        <f t="shared" ca="1" si="2"/>
        <v>15</v>
      </c>
      <c r="I156" s="83" t="s">
        <v>1863</v>
      </c>
      <c r="J156" s="84">
        <v>49360</v>
      </c>
      <c r="K156" s="85">
        <v>2</v>
      </c>
    </row>
    <row r="157" spans="1:14" x14ac:dyDescent="0.2">
      <c r="A157" s="74" t="s">
        <v>2488</v>
      </c>
      <c r="B157" s="79" t="s">
        <v>25</v>
      </c>
      <c r="C157" s="74" t="s">
        <v>1880</v>
      </c>
      <c r="D157" s="267">
        <v>698472533</v>
      </c>
      <c r="E157" s="270">
        <v>9194075460</v>
      </c>
      <c r="F157" s="74" t="s">
        <v>1858</v>
      </c>
      <c r="G157" s="265">
        <v>36233</v>
      </c>
      <c r="H157" s="82">
        <f t="shared" ca="1" si="2"/>
        <v>11</v>
      </c>
      <c r="I157" s="83" t="s">
        <v>1863</v>
      </c>
      <c r="J157" s="84">
        <v>47630</v>
      </c>
      <c r="K157" s="85">
        <v>3</v>
      </c>
    </row>
    <row r="158" spans="1:14" x14ac:dyDescent="0.2">
      <c r="A158" s="74" t="s">
        <v>2268</v>
      </c>
      <c r="B158" s="79" t="s">
        <v>28</v>
      </c>
      <c r="C158" s="74" t="s">
        <v>1867</v>
      </c>
      <c r="D158" s="267">
        <v>433314045</v>
      </c>
      <c r="E158" s="270">
        <v>2526971022</v>
      </c>
      <c r="F158" s="74" t="s">
        <v>1858</v>
      </c>
      <c r="G158" s="265">
        <v>37175</v>
      </c>
      <c r="H158" s="82">
        <f t="shared" ca="1" si="2"/>
        <v>9</v>
      </c>
      <c r="I158" s="83" t="s">
        <v>1863</v>
      </c>
      <c r="J158" s="84">
        <v>87280</v>
      </c>
      <c r="K158" s="85">
        <v>4</v>
      </c>
    </row>
    <row r="159" spans="1:14" x14ac:dyDescent="0.2">
      <c r="A159" s="74" t="s">
        <v>2337</v>
      </c>
      <c r="B159" s="79" t="s">
        <v>28</v>
      </c>
      <c r="C159" s="74" t="s">
        <v>1871</v>
      </c>
      <c r="D159" s="267">
        <v>525699951</v>
      </c>
      <c r="E159" s="270">
        <v>2528801464</v>
      </c>
      <c r="F159" s="74" t="s">
        <v>1857</v>
      </c>
      <c r="G159" s="265">
        <v>33164</v>
      </c>
      <c r="H159" s="82">
        <f t="shared" ca="1" si="2"/>
        <v>20</v>
      </c>
      <c r="I159" s="83"/>
      <c r="J159" s="84">
        <v>32190</v>
      </c>
      <c r="K159" s="85">
        <v>3</v>
      </c>
    </row>
    <row r="160" spans="1:14" x14ac:dyDescent="0.2">
      <c r="A160" s="74" t="s">
        <v>2175</v>
      </c>
      <c r="B160" s="79" t="s">
        <v>26</v>
      </c>
      <c r="C160" s="74" t="s">
        <v>1871</v>
      </c>
      <c r="D160" s="267">
        <v>858800513</v>
      </c>
      <c r="E160" s="270">
        <v>9196201509</v>
      </c>
      <c r="F160" s="74" t="s">
        <v>1861</v>
      </c>
      <c r="G160" s="265">
        <v>35567</v>
      </c>
      <c r="H160" s="82">
        <f t="shared" ca="1" si="2"/>
        <v>13</v>
      </c>
      <c r="I160" s="83" t="s">
        <v>1865</v>
      </c>
      <c r="J160" s="84">
        <v>21670</v>
      </c>
      <c r="K160" s="85">
        <v>2</v>
      </c>
    </row>
    <row r="161" spans="1:11" x14ac:dyDescent="0.2">
      <c r="A161" s="74" t="s">
        <v>2509</v>
      </c>
      <c r="B161" s="79" t="s">
        <v>26</v>
      </c>
      <c r="C161" s="74" t="s">
        <v>1874</v>
      </c>
      <c r="D161" s="267">
        <v>873100939</v>
      </c>
      <c r="E161" s="270">
        <v>9196514650</v>
      </c>
      <c r="F161" s="74" t="s">
        <v>1858</v>
      </c>
      <c r="G161" s="265">
        <v>39751</v>
      </c>
      <c r="H161" s="82">
        <f t="shared" ca="1" si="2"/>
        <v>2</v>
      </c>
      <c r="I161" s="83" t="s">
        <v>1865</v>
      </c>
      <c r="J161" s="84">
        <v>75780</v>
      </c>
      <c r="K161" s="85">
        <v>2</v>
      </c>
    </row>
    <row r="162" spans="1:11" x14ac:dyDescent="0.2">
      <c r="A162" s="74" t="s">
        <v>2379</v>
      </c>
      <c r="B162" s="79" t="s">
        <v>28</v>
      </c>
      <c r="C162" s="74" t="s">
        <v>1871</v>
      </c>
      <c r="D162" s="267">
        <v>252582122</v>
      </c>
      <c r="E162" s="270">
        <v>2523575849</v>
      </c>
      <c r="F162" s="74" t="s">
        <v>1858</v>
      </c>
      <c r="G162" s="265">
        <v>37767</v>
      </c>
      <c r="H162" s="82">
        <f t="shared" ca="1" si="2"/>
        <v>7</v>
      </c>
      <c r="I162" s="83" t="s">
        <v>1859</v>
      </c>
      <c r="J162" s="84">
        <v>87760</v>
      </c>
      <c r="K162" s="85">
        <v>1</v>
      </c>
    </row>
    <row r="163" spans="1:11" x14ac:dyDescent="0.2">
      <c r="A163" s="74" t="s">
        <v>2695</v>
      </c>
      <c r="B163" s="79" t="s">
        <v>156</v>
      </c>
      <c r="C163" s="74" t="s">
        <v>1869</v>
      </c>
      <c r="D163" s="267">
        <v>781913936</v>
      </c>
      <c r="E163" s="270">
        <v>9195230846</v>
      </c>
      <c r="F163" s="74" t="s">
        <v>1857</v>
      </c>
      <c r="G163" s="265">
        <v>39649</v>
      </c>
      <c r="H163" s="82">
        <f t="shared" ca="1" si="2"/>
        <v>2</v>
      </c>
      <c r="I163" s="83"/>
      <c r="J163" s="84">
        <v>45710</v>
      </c>
      <c r="K163" s="85">
        <v>3</v>
      </c>
    </row>
    <row r="164" spans="1:11" x14ac:dyDescent="0.2">
      <c r="A164" s="74" t="s">
        <v>2395</v>
      </c>
      <c r="B164" s="79" t="s">
        <v>1850</v>
      </c>
      <c r="C164" s="74" t="s">
        <v>1880</v>
      </c>
      <c r="D164" s="267">
        <v>914326052</v>
      </c>
      <c r="E164" s="270">
        <v>9197049910</v>
      </c>
      <c r="F164" s="74" t="s">
        <v>1858</v>
      </c>
      <c r="G164" s="265">
        <v>37737</v>
      </c>
      <c r="H164" s="82">
        <f t="shared" ca="1" si="2"/>
        <v>7</v>
      </c>
      <c r="I164" s="83" t="s">
        <v>1863</v>
      </c>
      <c r="J164" s="84">
        <v>81340</v>
      </c>
      <c r="K164" s="85">
        <v>2</v>
      </c>
    </row>
    <row r="165" spans="1:11" x14ac:dyDescent="0.2">
      <c r="A165" s="74" t="s">
        <v>2172</v>
      </c>
      <c r="B165" s="79" t="s">
        <v>156</v>
      </c>
      <c r="C165" s="74" t="s">
        <v>1871</v>
      </c>
      <c r="D165" s="267">
        <v>198564686</v>
      </c>
      <c r="E165" s="270">
        <v>2522749909</v>
      </c>
      <c r="F165" s="74" t="s">
        <v>1858</v>
      </c>
      <c r="G165" s="265">
        <v>38702</v>
      </c>
      <c r="H165" s="82">
        <f t="shared" ca="1" si="2"/>
        <v>4</v>
      </c>
      <c r="I165" s="83" t="s">
        <v>1862</v>
      </c>
      <c r="J165" s="84">
        <v>71030</v>
      </c>
      <c r="K165" s="85">
        <v>3</v>
      </c>
    </row>
    <row r="166" spans="1:11" x14ac:dyDescent="0.2">
      <c r="A166" s="74" t="s">
        <v>2688</v>
      </c>
      <c r="B166" s="79" t="s">
        <v>28</v>
      </c>
      <c r="C166" s="74" t="s">
        <v>1878</v>
      </c>
      <c r="D166" s="267">
        <v>659929807</v>
      </c>
      <c r="E166" s="270">
        <v>9193386758</v>
      </c>
      <c r="F166" s="74" t="s">
        <v>1864</v>
      </c>
      <c r="G166" s="265">
        <v>35730</v>
      </c>
      <c r="H166" s="82">
        <f t="shared" ca="1" si="2"/>
        <v>13</v>
      </c>
      <c r="I166" s="83"/>
      <c r="J166" s="84">
        <v>37016</v>
      </c>
      <c r="K166" s="85">
        <v>4</v>
      </c>
    </row>
    <row r="167" spans="1:11" x14ac:dyDescent="0.2">
      <c r="A167" s="74" t="s">
        <v>2622</v>
      </c>
      <c r="B167" s="79" t="s">
        <v>26</v>
      </c>
      <c r="C167" s="74" t="s">
        <v>1879</v>
      </c>
      <c r="D167" s="267">
        <v>279097202</v>
      </c>
      <c r="E167" s="270">
        <v>2524125146</v>
      </c>
      <c r="F167" s="74" t="s">
        <v>1857</v>
      </c>
      <c r="G167" s="265">
        <v>32811</v>
      </c>
      <c r="H167" s="82">
        <f t="shared" ca="1" si="2"/>
        <v>21</v>
      </c>
      <c r="I167" s="83"/>
      <c r="J167" s="84">
        <v>46650</v>
      </c>
      <c r="K167" s="85">
        <v>2</v>
      </c>
    </row>
    <row r="168" spans="1:11" x14ac:dyDescent="0.2">
      <c r="A168" s="74" t="s">
        <v>2275</v>
      </c>
      <c r="B168" s="79" t="s">
        <v>26</v>
      </c>
      <c r="C168" s="74" t="s">
        <v>1878</v>
      </c>
      <c r="D168" s="267">
        <v>443238477</v>
      </c>
      <c r="E168" s="270">
        <v>2527102355</v>
      </c>
      <c r="F168" s="74" t="s">
        <v>1858</v>
      </c>
      <c r="G168" s="265">
        <v>35926</v>
      </c>
      <c r="H168" s="82">
        <f t="shared" ca="1" si="2"/>
        <v>12</v>
      </c>
      <c r="I168" s="83" t="s">
        <v>1859</v>
      </c>
      <c r="J168" s="84">
        <v>62400</v>
      </c>
      <c r="K168" s="85">
        <v>4</v>
      </c>
    </row>
    <row r="169" spans="1:11" x14ac:dyDescent="0.2">
      <c r="A169" s="74" t="s">
        <v>2623</v>
      </c>
      <c r="B169" s="79" t="s">
        <v>28</v>
      </c>
      <c r="C169" s="74" t="s">
        <v>31</v>
      </c>
      <c r="D169" s="267">
        <v>505680981</v>
      </c>
      <c r="E169" s="270">
        <v>2528527032</v>
      </c>
      <c r="F169" s="74" t="s">
        <v>1864</v>
      </c>
      <c r="G169" s="265">
        <v>32548</v>
      </c>
      <c r="H169" s="82">
        <f t="shared" ca="1" si="2"/>
        <v>21</v>
      </c>
      <c r="I169" s="83"/>
      <c r="J169" s="84">
        <v>33232</v>
      </c>
      <c r="K169" s="85">
        <v>4</v>
      </c>
    </row>
    <row r="170" spans="1:11" x14ac:dyDescent="0.2">
      <c r="A170" s="74" t="s">
        <v>2574</v>
      </c>
      <c r="B170" s="79" t="s">
        <v>28</v>
      </c>
      <c r="C170" s="74" t="s">
        <v>1869</v>
      </c>
      <c r="D170" s="267">
        <v>929694686</v>
      </c>
      <c r="E170" s="270">
        <v>9197430732</v>
      </c>
      <c r="F170" s="74" t="s">
        <v>1857</v>
      </c>
      <c r="G170" s="265">
        <v>37031</v>
      </c>
      <c r="H170" s="82">
        <f t="shared" ca="1" si="2"/>
        <v>9</v>
      </c>
      <c r="I170" s="83"/>
      <c r="J170" s="84">
        <v>31970</v>
      </c>
      <c r="K170" s="85">
        <v>5</v>
      </c>
    </row>
    <row r="171" spans="1:11" x14ac:dyDescent="0.2">
      <c r="A171" s="74" t="s">
        <v>2543</v>
      </c>
      <c r="B171" s="79" t="s">
        <v>26</v>
      </c>
      <c r="C171" s="74" t="s">
        <v>1881</v>
      </c>
      <c r="D171" s="267">
        <v>852430023</v>
      </c>
      <c r="E171" s="270">
        <v>9196109756</v>
      </c>
      <c r="F171" s="74" t="s">
        <v>1857</v>
      </c>
      <c r="G171" s="265">
        <v>40109</v>
      </c>
      <c r="H171" s="82">
        <f t="shared" ca="1" si="2"/>
        <v>1</v>
      </c>
      <c r="I171" s="83"/>
      <c r="J171" s="84">
        <v>66132</v>
      </c>
      <c r="K171" s="85">
        <v>4</v>
      </c>
    </row>
    <row r="172" spans="1:11" x14ac:dyDescent="0.2">
      <c r="A172" s="74" t="s">
        <v>11</v>
      </c>
      <c r="B172" s="79" t="s">
        <v>26</v>
      </c>
      <c r="C172" s="74" t="s">
        <v>1881</v>
      </c>
      <c r="D172" s="267">
        <v>600458368</v>
      </c>
      <c r="E172" s="270">
        <v>9192168237</v>
      </c>
      <c r="F172" s="74" t="s">
        <v>1858</v>
      </c>
      <c r="G172" s="265">
        <v>36381</v>
      </c>
      <c r="H172" s="82">
        <f t="shared" ca="1" si="2"/>
        <v>11</v>
      </c>
      <c r="I172" s="83" t="s">
        <v>1859</v>
      </c>
      <c r="J172" s="84">
        <v>63670</v>
      </c>
      <c r="K172" s="85">
        <v>5</v>
      </c>
    </row>
    <row r="173" spans="1:11" x14ac:dyDescent="0.2">
      <c r="A173" s="74" t="s">
        <v>2487</v>
      </c>
      <c r="B173" s="79" t="s">
        <v>25</v>
      </c>
      <c r="C173" s="74" t="s">
        <v>1879</v>
      </c>
      <c r="D173" s="267">
        <v>106099892</v>
      </c>
      <c r="E173" s="270">
        <v>2521240785</v>
      </c>
      <c r="F173" s="74" t="s">
        <v>1858</v>
      </c>
      <c r="G173" s="265">
        <v>33411</v>
      </c>
      <c r="H173" s="82">
        <f t="shared" ca="1" si="2"/>
        <v>19</v>
      </c>
      <c r="I173" s="83" t="s">
        <v>1863</v>
      </c>
      <c r="J173" s="84">
        <v>45110</v>
      </c>
      <c r="K173" s="85">
        <v>2</v>
      </c>
    </row>
    <row r="174" spans="1:11" x14ac:dyDescent="0.2">
      <c r="A174" s="74" t="s">
        <v>2682</v>
      </c>
      <c r="B174" s="79" t="s">
        <v>26</v>
      </c>
      <c r="C174" s="74" t="s">
        <v>1874</v>
      </c>
      <c r="D174" s="267">
        <v>816607187</v>
      </c>
      <c r="E174" s="270">
        <v>9195691314</v>
      </c>
      <c r="F174" s="74" t="s">
        <v>1861</v>
      </c>
      <c r="G174" s="265">
        <v>36556</v>
      </c>
      <c r="H174" s="82">
        <f t="shared" ca="1" si="2"/>
        <v>10</v>
      </c>
      <c r="I174" s="83" t="s">
        <v>1862</v>
      </c>
      <c r="J174" s="84">
        <v>47295</v>
      </c>
      <c r="K174" s="85">
        <v>4</v>
      </c>
    </row>
    <row r="175" spans="1:11" x14ac:dyDescent="0.2">
      <c r="A175" s="74" t="s">
        <v>2291</v>
      </c>
      <c r="B175" s="79" t="s">
        <v>26</v>
      </c>
      <c r="C175" s="74" t="s">
        <v>1879</v>
      </c>
      <c r="D175" s="267">
        <v>944793994</v>
      </c>
      <c r="E175" s="270">
        <v>9197819805</v>
      </c>
      <c r="F175" s="74" t="s">
        <v>1858</v>
      </c>
      <c r="G175" s="265">
        <v>34144</v>
      </c>
      <c r="H175" s="82">
        <f t="shared" ca="1" si="2"/>
        <v>17</v>
      </c>
      <c r="I175" s="83" t="s">
        <v>1859</v>
      </c>
      <c r="J175" s="84">
        <v>39000</v>
      </c>
      <c r="K175" s="85">
        <v>5</v>
      </c>
    </row>
    <row r="176" spans="1:11" x14ac:dyDescent="0.2">
      <c r="A176" s="74" t="s">
        <v>2761</v>
      </c>
      <c r="B176" s="79" t="s">
        <v>1850</v>
      </c>
      <c r="C176" s="74" t="s">
        <v>1869</v>
      </c>
      <c r="D176" s="267">
        <v>512405919</v>
      </c>
      <c r="E176" s="270">
        <v>2528651774</v>
      </c>
      <c r="F176" s="74" t="s">
        <v>1857</v>
      </c>
      <c r="G176" s="265">
        <v>34151</v>
      </c>
      <c r="H176" s="82">
        <f t="shared" ca="1" si="2"/>
        <v>17</v>
      </c>
      <c r="I176" s="83"/>
      <c r="J176" s="84">
        <v>45040</v>
      </c>
      <c r="K176" s="85">
        <v>5</v>
      </c>
    </row>
    <row r="177" spans="1:13" x14ac:dyDescent="0.2">
      <c r="A177" s="74" t="s">
        <v>2634</v>
      </c>
      <c r="B177" s="79" t="s">
        <v>1850</v>
      </c>
      <c r="C177" s="74" t="s">
        <v>1871</v>
      </c>
      <c r="D177" s="267">
        <v>262585858</v>
      </c>
      <c r="E177" s="270">
        <v>2523858464</v>
      </c>
      <c r="F177" s="74" t="s">
        <v>1858</v>
      </c>
      <c r="G177" s="265">
        <v>35104</v>
      </c>
      <c r="H177" s="82">
        <f t="shared" ca="1" si="2"/>
        <v>14</v>
      </c>
      <c r="I177" s="83" t="s">
        <v>1862</v>
      </c>
      <c r="J177" s="84">
        <v>70020</v>
      </c>
      <c r="K177" s="85">
        <v>3</v>
      </c>
    </row>
    <row r="178" spans="1:13" x14ac:dyDescent="0.2">
      <c r="A178" s="74" t="s">
        <v>2195</v>
      </c>
      <c r="B178" s="79" t="s">
        <v>1850</v>
      </c>
      <c r="C178" s="74" t="s">
        <v>1879</v>
      </c>
      <c r="D178" s="267">
        <v>787156286</v>
      </c>
      <c r="E178" s="270">
        <v>9195255121</v>
      </c>
      <c r="F178" s="74" t="s">
        <v>1858</v>
      </c>
      <c r="G178" s="265">
        <v>33400</v>
      </c>
      <c r="H178" s="82">
        <f t="shared" ca="1" si="2"/>
        <v>19</v>
      </c>
      <c r="I178" s="83" t="s">
        <v>1859</v>
      </c>
      <c r="J178" s="84">
        <v>54270</v>
      </c>
      <c r="K178" s="85">
        <v>3</v>
      </c>
    </row>
    <row r="179" spans="1:13" x14ac:dyDescent="0.2">
      <c r="A179" s="74" t="s">
        <v>2371</v>
      </c>
      <c r="B179" s="79" t="s">
        <v>26</v>
      </c>
      <c r="C179" s="74" t="s">
        <v>1878</v>
      </c>
      <c r="D179" s="267">
        <v>154984918</v>
      </c>
      <c r="E179" s="270">
        <v>2522064219</v>
      </c>
      <c r="F179" s="74" t="s">
        <v>1857</v>
      </c>
      <c r="G179" s="265">
        <v>33339</v>
      </c>
      <c r="H179" s="82">
        <f t="shared" ca="1" si="2"/>
        <v>19</v>
      </c>
      <c r="I179" s="83"/>
      <c r="J179" s="84">
        <v>44720</v>
      </c>
      <c r="K179" s="85">
        <v>2</v>
      </c>
    </row>
    <row r="180" spans="1:13" x14ac:dyDescent="0.2">
      <c r="A180" s="74" t="s">
        <v>2838</v>
      </c>
      <c r="B180" s="79" t="s">
        <v>26</v>
      </c>
      <c r="C180" s="74" t="s">
        <v>1877</v>
      </c>
      <c r="D180" s="267">
        <v>617795992</v>
      </c>
      <c r="E180" s="270">
        <v>9192375580</v>
      </c>
      <c r="F180" s="74" t="s">
        <v>1858</v>
      </c>
      <c r="G180" s="265">
        <v>34291</v>
      </c>
      <c r="H180" s="82">
        <f t="shared" ca="1" si="2"/>
        <v>16</v>
      </c>
      <c r="I180" s="83" t="s">
        <v>1859</v>
      </c>
      <c r="J180" s="84">
        <v>25830</v>
      </c>
      <c r="K180" s="85">
        <v>5</v>
      </c>
    </row>
    <row r="181" spans="1:13" x14ac:dyDescent="0.2">
      <c r="A181" s="74" t="s">
        <v>2402</v>
      </c>
      <c r="B181" s="79" t="s">
        <v>1850</v>
      </c>
      <c r="C181" s="74" t="s">
        <v>1878</v>
      </c>
      <c r="D181" s="267">
        <v>318068637</v>
      </c>
      <c r="E181" s="270">
        <v>2524998145</v>
      </c>
      <c r="F181" s="74" t="s">
        <v>1857</v>
      </c>
      <c r="G181" s="265">
        <v>34931</v>
      </c>
      <c r="H181" s="82">
        <f t="shared" ca="1" si="2"/>
        <v>15</v>
      </c>
      <c r="I181" s="83"/>
      <c r="J181" s="84">
        <v>49530</v>
      </c>
      <c r="K181" s="85">
        <v>4</v>
      </c>
    </row>
    <row r="182" spans="1:13" x14ac:dyDescent="0.2">
      <c r="A182" s="74" t="s">
        <v>2553</v>
      </c>
      <c r="B182" s="79" t="s">
        <v>1850</v>
      </c>
      <c r="C182" s="74" t="s">
        <v>1871</v>
      </c>
      <c r="D182" s="267">
        <v>665773893</v>
      </c>
      <c r="E182" s="270">
        <v>9193517837</v>
      </c>
      <c r="F182" s="74" t="s">
        <v>1858</v>
      </c>
      <c r="G182" s="265">
        <v>38199</v>
      </c>
      <c r="H182" s="82">
        <f t="shared" ca="1" si="2"/>
        <v>6</v>
      </c>
      <c r="I182" s="83" t="s">
        <v>1862</v>
      </c>
      <c r="J182" s="84">
        <v>76584</v>
      </c>
      <c r="K182" s="85">
        <v>1</v>
      </c>
    </row>
    <row r="183" spans="1:13" x14ac:dyDescent="0.2">
      <c r="A183" s="74" t="s">
        <v>2254</v>
      </c>
      <c r="B183" s="79" t="s">
        <v>25</v>
      </c>
      <c r="C183" s="74" t="s">
        <v>30</v>
      </c>
      <c r="D183" s="267">
        <v>738946277</v>
      </c>
      <c r="E183" s="270">
        <v>9194680033</v>
      </c>
      <c r="F183" s="74" t="s">
        <v>1857</v>
      </c>
      <c r="G183" s="265">
        <v>35566</v>
      </c>
      <c r="H183" s="82">
        <f t="shared" ca="1" si="2"/>
        <v>13</v>
      </c>
      <c r="I183" s="83"/>
      <c r="J183" s="84">
        <v>32940</v>
      </c>
      <c r="K183" s="85">
        <v>5</v>
      </c>
    </row>
    <row r="184" spans="1:13" x14ac:dyDescent="0.2">
      <c r="A184" s="74" t="s">
        <v>2388</v>
      </c>
      <c r="B184" s="79" t="s">
        <v>2149</v>
      </c>
      <c r="C184" s="74" t="s">
        <v>1871</v>
      </c>
      <c r="D184" s="267">
        <v>870601943</v>
      </c>
      <c r="E184" s="270">
        <v>9196479087</v>
      </c>
      <c r="F184" s="74" t="s">
        <v>1858</v>
      </c>
      <c r="G184" s="265">
        <v>39362</v>
      </c>
      <c r="H184" s="82">
        <f t="shared" ca="1" si="2"/>
        <v>3</v>
      </c>
      <c r="I184" s="83" t="s">
        <v>1859</v>
      </c>
      <c r="J184" s="84">
        <v>78170</v>
      </c>
      <c r="K184" s="85">
        <v>5</v>
      </c>
    </row>
    <row r="185" spans="1:13" x14ac:dyDescent="0.2">
      <c r="A185" s="74" t="s">
        <v>2680</v>
      </c>
      <c r="B185" s="79" t="s">
        <v>25</v>
      </c>
      <c r="C185" s="74" t="s">
        <v>1871</v>
      </c>
      <c r="D185" s="267">
        <v>304068732</v>
      </c>
      <c r="E185" s="270">
        <v>2524734960</v>
      </c>
      <c r="F185" s="74" t="s">
        <v>1858</v>
      </c>
      <c r="G185" s="265">
        <v>33873</v>
      </c>
      <c r="H185" s="82">
        <f t="shared" ca="1" si="2"/>
        <v>18</v>
      </c>
      <c r="I185" s="83" t="s">
        <v>1859</v>
      </c>
      <c r="J185" s="84">
        <v>81010</v>
      </c>
      <c r="K185" s="85">
        <v>4</v>
      </c>
    </row>
    <row r="186" spans="1:13" x14ac:dyDescent="0.2">
      <c r="A186" s="74" t="s">
        <v>2791</v>
      </c>
      <c r="B186" s="79" t="s">
        <v>26</v>
      </c>
      <c r="C186" s="74" t="s">
        <v>1871</v>
      </c>
      <c r="D186" s="267">
        <v>138607245</v>
      </c>
      <c r="E186" s="270">
        <v>2521711684</v>
      </c>
      <c r="F186" s="74" t="s">
        <v>1858</v>
      </c>
      <c r="G186" s="265">
        <v>34910</v>
      </c>
      <c r="H186" s="82">
        <f t="shared" ca="1" si="2"/>
        <v>15</v>
      </c>
      <c r="I186" s="83" t="s">
        <v>1859</v>
      </c>
      <c r="J186" s="84">
        <v>79730</v>
      </c>
      <c r="K186" s="85">
        <v>2</v>
      </c>
    </row>
    <row r="187" spans="1:13" x14ac:dyDescent="0.2">
      <c r="A187" s="74" t="s">
        <v>2587</v>
      </c>
      <c r="B187" s="79" t="s">
        <v>28</v>
      </c>
      <c r="C187" s="74" t="s">
        <v>1879</v>
      </c>
      <c r="D187" s="267">
        <v>513140687</v>
      </c>
      <c r="E187" s="270">
        <v>2528652588</v>
      </c>
      <c r="F187" s="74" t="s">
        <v>1858</v>
      </c>
      <c r="G187" s="265">
        <v>39971</v>
      </c>
      <c r="H187" s="82">
        <f t="shared" ca="1" si="2"/>
        <v>1</v>
      </c>
      <c r="I187" s="83" t="s">
        <v>1865</v>
      </c>
      <c r="J187" s="84">
        <v>80260</v>
      </c>
      <c r="K187" s="85">
        <v>3</v>
      </c>
    </row>
    <row r="188" spans="1:13" x14ac:dyDescent="0.2">
      <c r="A188" s="74" t="s">
        <v>2822</v>
      </c>
      <c r="B188" s="79" t="s">
        <v>25</v>
      </c>
      <c r="C188" s="74" t="s">
        <v>27</v>
      </c>
      <c r="D188" s="267">
        <v>970466937</v>
      </c>
      <c r="E188" s="270">
        <v>9198399625</v>
      </c>
      <c r="F188" s="74" t="s">
        <v>1858</v>
      </c>
      <c r="G188" s="265">
        <v>36794</v>
      </c>
      <c r="H188" s="82">
        <f t="shared" ca="1" si="2"/>
        <v>10</v>
      </c>
      <c r="I188" s="83" t="s">
        <v>1859</v>
      </c>
      <c r="J188" s="84">
        <v>30780</v>
      </c>
      <c r="K188" s="85">
        <v>4</v>
      </c>
      <c r="M188" s="91"/>
    </row>
    <row r="189" spans="1:13" x14ac:dyDescent="0.2">
      <c r="A189" s="74" t="s">
        <v>2721</v>
      </c>
      <c r="B189" s="79" t="s">
        <v>2149</v>
      </c>
      <c r="C189" s="74" t="s">
        <v>1875</v>
      </c>
      <c r="D189" s="267">
        <v>843299208</v>
      </c>
      <c r="E189" s="270">
        <v>9196060038</v>
      </c>
      <c r="F189" s="74" t="s">
        <v>1861</v>
      </c>
      <c r="G189" s="265">
        <v>34540</v>
      </c>
      <c r="H189" s="82">
        <f t="shared" ca="1" si="2"/>
        <v>16</v>
      </c>
      <c r="I189" s="83" t="s">
        <v>1859</v>
      </c>
      <c r="J189" s="84">
        <v>49405</v>
      </c>
      <c r="K189" s="85">
        <v>4</v>
      </c>
    </row>
    <row r="190" spans="1:13" x14ac:dyDescent="0.2">
      <c r="A190" s="74" t="s">
        <v>2808</v>
      </c>
      <c r="B190" s="79" t="s">
        <v>28</v>
      </c>
      <c r="C190" s="74" t="s">
        <v>1879</v>
      </c>
      <c r="D190" s="267">
        <v>904790184</v>
      </c>
      <c r="E190" s="270">
        <v>9196965088</v>
      </c>
      <c r="F190" s="74" t="s">
        <v>1858</v>
      </c>
      <c r="G190" s="265">
        <v>38292</v>
      </c>
      <c r="H190" s="82">
        <f t="shared" ca="1" si="2"/>
        <v>6</v>
      </c>
      <c r="I190" s="83" t="s">
        <v>1859</v>
      </c>
      <c r="J190" s="84">
        <v>73560</v>
      </c>
      <c r="K190" s="85">
        <v>3</v>
      </c>
    </row>
    <row r="191" spans="1:13" x14ac:dyDescent="0.2">
      <c r="A191" s="74" t="s">
        <v>2702</v>
      </c>
      <c r="B191" s="79" t="s">
        <v>26</v>
      </c>
      <c r="C191" s="74" t="s">
        <v>1876</v>
      </c>
      <c r="D191" s="267">
        <v>793256568</v>
      </c>
      <c r="E191" s="270">
        <v>9195394899</v>
      </c>
      <c r="F191" s="74" t="s">
        <v>1857</v>
      </c>
      <c r="G191" s="265">
        <v>34957</v>
      </c>
      <c r="H191" s="82">
        <f t="shared" ca="1" si="2"/>
        <v>15</v>
      </c>
      <c r="I191" s="83"/>
      <c r="J191" s="84">
        <v>44820</v>
      </c>
      <c r="K191" s="85">
        <v>4</v>
      </c>
    </row>
    <row r="192" spans="1:13" x14ac:dyDescent="0.2">
      <c r="A192" s="74" t="s">
        <v>2835</v>
      </c>
      <c r="B192" s="79" t="s">
        <v>26</v>
      </c>
      <c r="C192" s="74" t="s">
        <v>1871</v>
      </c>
      <c r="D192" s="267">
        <v>733413074</v>
      </c>
      <c r="E192" s="270">
        <v>9194629606</v>
      </c>
      <c r="F192" s="74" t="s">
        <v>1858</v>
      </c>
      <c r="G192" s="265">
        <v>35491</v>
      </c>
      <c r="H192" s="82">
        <f t="shared" ca="1" si="2"/>
        <v>13</v>
      </c>
      <c r="I192" s="83" t="s">
        <v>1859</v>
      </c>
      <c r="J192" s="84">
        <v>88240</v>
      </c>
      <c r="K192" s="85">
        <v>5</v>
      </c>
    </row>
    <row r="193" spans="1:11" x14ac:dyDescent="0.2">
      <c r="A193" s="74" t="s">
        <v>2305</v>
      </c>
      <c r="B193" s="79" t="s">
        <v>28</v>
      </c>
      <c r="C193" s="74" t="s">
        <v>1871</v>
      </c>
      <c r="D193" s="267">
        <v>828395582</v>
      </c>
      <c r="E193" s="270">
        <v>9195818082</v>
      </c>
      <c r="F193" s="74" t="s">
        <v>1858</v>
      </c>
      <c r="G193" s="265">
        <v>38211</v>
      </c>
      <c r="H193" s="82">
        <f t="shared" ca="1" si="2"/>
        <v>6</v>
      </c>
      <c r="I193" s="83" t="s">
        <v>1863</v>
      </c>
      <c r="J193" s="84">
        <v>65720</v>
      </c>
      <c r="K193" s="85">
        <v>1</v>
      </c>
    </row>
    <row r="194" spans="1:11" x14ac:dyDescent="0.2">
      <c r="A194" s="74" t="s">
        <v>2475</v>
      </c>
      <c r="B194" s="79" t="s">
        <v>28</v>
      </c>
      <c r="C194" s="74" t="s">
        <v>1877</v>
      </c>
      <c r="D194" s="267">
        <v>221347766</v>
      </c>
      <c r="E194" s="270">
        <v>2522969056</v>
      </c>
      <c r="F194" s="74" t="s">
        <v>1858</v>
      </c>
      <c r="G194" s="265">
        <v>33268</v>
      </c>
      <c r="H194" s="82">
        <f t="shared" ref="H194:H257" ca="1" si="3">DATEDIF(G194,TODAY(),"Y")</f>
        <v>19</v>
      </c>
      <c r="I194" s="83" t="s">
        <v>1860</v>
      </c>
      <c r="J194" s="84">
        <v>75370</v>
      </c>
      <c r="K194" s="85">
        <v>2</v>
      </c>
    </row>
    <row r="195" spans="1:11" x14ac:dyDescent="0.2">
      <c r="A195" s="74" t="s">
        <v>2229</v>
      </c>
      <c r="B195" s="79" t="s">
        <v>26</v>
      </c>
      <c r="C195" s="74" t="s">
        <v>1880</v>
      </c>
      <c r="D195" s="267">
        <v>749768847</v>
      </c>
      <c r="E195" s="270">
        <v>9194733288</v>
      </c>
      <c r="F195" s="74" t="s">
        <v>1857</v>
      </c>
      <c r="G195" s="265">
        <v>36489</v>
      </c>
      <c r="H195" s="82">
        <f t="shared" ca="1" si="3"/>
        <v>10</v>
      </c>
      <c r="I195" s="83"/>
      <c r="J195" s="84">
        <v>28270</v>
      </c>
      <c r="K195" s="85">
        <v>5</v>
      </c>
    </row>
    <row r="196" spans="1:11" x14ac:dyDescent="0.2">
      <c r="A196" s="74" t="s">
        <v>2352</v>
      </c>
      <c r="B196" s="79" t="s">
        <v>28</v>
      </c>
      <c r="C196" s="74" t="s">
        <v>1878</v>
      </c>
      <c r="D196" s="267">
        <v>290385638</v>
      </c>
      <c r="E196" s="270">
        <v>2524273090</v>
      </c>
      <c r="F196" s="74" t="s">
        <v>1858</v>
      </c>
      <c r="G196" s="265">
        <v>39828</v>
      </c>
      <c r="H196" s="82">
        <f t="shared" ca="1" si="3"/>
        <v>1</v>
      </c>
      <c r="I196" s="83" t="s">
        <v>1865</v>
      </c>
      <c r="J196" s="84">
        <v>59150</v>
      </c>
      <c r="K196" s="85">
        <v>4</v>
      </c>
    </row>
    <row r="197" spans="1:11" x14ac:dyDescent="0.2">
      <c r="A197" s="74" t="s">
        <v>2306</v>
      </c>
      <c r="B197" s="79" t="s">
        <v>28</v>
      </c>
      <c r="C197" s="74" t="s">
        <v>1878</v>
      </c>
      <c r="D197" s="267">
        <v>125540405</v>
      </c>
      <c r="E197" s="270">
        <v>2521614846</v>
      </c>
      <c r="F197" s="74" t="s">
        <v>1858</v>
      </c>
      <c r="G197" s="265">
        <v>34918</v>
      </c>
      <c r="H197" s="82">
        <f t="shared" ca="1" si="3"/>
        <v>15</v>
      </c>
      <c r="I197" s="83" t="s">
        <v>1859</v>
      </c>
      <c r="J197" s="84">
        <v>63270</v>
      </c>
      <c r="K197" s="85">
        <v>1</v>
      </c>
    </row>
    <row r="198" spans="1:11" x14ac:dyDescent="0.2">
      <c r="A198" s="74" t="s">
        <v>2253</v>
      </c>
      <c r="B198" s="79" t="s">
        <v>2149</v>
      </c>
      <c r="C198" s="74" t="s">
        <v>1880</v>
      </c>
      <c r="D198" s="267">
        <v>449987941</v>
      </c>
      <c r="E198" s="270">
        <v>2527230063</v>
      </c>
      <c r="F198" s="74" t="s">
        <v>1858</v>
      </c>
      <c r="G198" s="265">
        <v>38831</v>
      </c>
      <c r="H198" s="82">
        <f t="shared" ca="1" si="3"/>
        <v>4</v>
      </c>
      <c r="I198" s="83" t="s">
        <v>1862</v>
      </c>
      <c r="J198" s="84">
        <v>68860</v>
      </c>
      <c r="K198" s="85">
        <v>2</v>
      </c>
    </row>
    <row r="199" spans="1:11" x14ac:dyDescent="0.2">
      <c r="A199" s="74" t="s">
        <v>43</v>
      </c>
      <c r="B199" s="79" t="s">
        <v>1850</v>
      </c>
      <c r="C199" s="74" t="s">
        <v>1867</v>
      </c>
      <c r="D199" s="267">
        <v>106966222</v>
      </c>
      <c r="E199" s="270">
        <v>2521257896</v>
      </c>
      <c r="F199" s="74" t="s">
        <v>1858</v>
      </c>
      <c r="G199" s="265">
        <v>37350</v>
      </c>
      <c r="H199" s="82">
        <f t="shared" ca="1" si="3"/>
        <v>8</v>
      </c>
      <c r="I199" s="83" t="s">
        <v>1859</v>
      </c>
      <c r="J199" s="84">
        <v>66890</v>
      </c>
      <c r="K199" s="85">
        <v>5</v>
      </c>
    </row>
    <row r="200" spans="1:11" x14ac:dyDescent="0.2">
      <c r="A200" s="74" t="s">
        <v>2382</v>
      </c>
      <c r="B200" s="79" t="s">
        <v>28</v>
      </c>
      <c r="C200" s="74" t="s">
        <v>1879</v>
      </c>
      <c r="D200" s="267">
        <v>357081517</v>
      </c>
      <c r="E200" s="270">
        <v>2525796953</v>
      </c>
      <c r="F200" s="74" t="s">
        <v>1857</v>
      </c>
      <c r="G200" s="265">
        <v>35604</v>
      </c>
      <c r="H200" s="82">
        <f t="shared" ca="1" si="3"/>
        <v>13</v>
      </c>
      <c r="I200" s="83"/>
      <c r="J200" s="84">
        <v>53310</v>
      </c>
      <c r="K200" s="85">
        <v>5</v>
      </c>
    </row>
    <row r="201" spans="1:11" x14ac:dyDescent="0.2">
      <c r="A201" s="74" t="s">
        <v>2381</v>
      </c>
      <c r="B201" s="79" t="s">
        <v>156</v>
      </c>
      <c r="C201" s="74" t="s">
        <v>1871</v>
      </c>
      <c r="D201" s="267">
        <v>711445298</v>
      </c>
      <c r="E201" s="270">
        <v>9194361873</v>
      </c>
      <c r="F201" s="74" t="s">
        <v>1857</v>
      </c>
      <c r="G201" s="265">
        <v>37210</v>
      </c>
      <c r="H201" s="82">
        <f t="shared" ca="1" si="3"/>
        <v>8</v>
      </c>
      <c r="I201" s="83"/>
      <c r="J201" s="84">
        <v>75420</v>
      </c>
      <c r="K201" s="85">
        <v>1</v>
      </c>
    </row>
    <row r="202" spans="1:11" x14ac:dyDescent="0.2">
      <c r="A202" s="74" t="s">
        <v>2464</v>
      </c>
      <c r="B202" s="79" t="s">
        <v>156</v>
      </c>
      <c r="C202" s="74" t="s">
        <v>1879</v>
      </c>
      <c r="D202" s="267">
        <v>967826310</v>
      </c>
      <c r="E202" s="270">
        <v>9198314799</v>
      </c>
      <c r="F202" s="74" t="s">
        <v>1864</v>
      </c>
      <c r="G202" s="265">
        <v>34424</v>
      </c>
      <c r="H202" s="82">
        <f t="shared" ca="1" si="3"/>
        <v>16</v>
      </c>
      <c r="I202" s="83"/>
      <c r="J202" s="84">
        <v>23692</v>
      </c>
      <c r="K202" s="85">
        <v>4</v>
      </c>
    </row>
    <row r="203" spans="1:11" x14ac:dyDescent="0.2">
      <c r="A203" s="74" t="s">
        <v>2777</v>
      </c>
      <c r="B203" s="79" t="s">
        <v>1850</v>
      </c>
      <c r="C203" s="74" t="s">
        <v>1874</v>
      </c>
      <c r="D203" s="267">
        <v>624234626</v>
      </c>
      <c r="E203" s="270">
        <v>9192490678</v>
      </c>
      <c r="F203" s="74" t="s">
        <v>1858</v>
      </c>
      <c r="G203" s="265">
        <v>35246</v>
      </c>
      <c r="H203" s="82">
        <f t="shared" ca="1" si="3"/>
        <v>14</v>
      </c>
      <c r="I203" s="83" t="s">
        <v>1860</v>
      </c>
      <c r="J203" s="84">
        <v>86830</v>
      </c>
      <c r="K203" s="85">
        <v>3</v>
      </c>
    </row>
    <row r="204" spans="1:11" x14ac:dyDescent="0.2">
      <c r="A204" s="74" t="s">
        <v>2423</v>
      </c>
      <c r="B204" s="79" t="s">
        <v>28</v>
      </c>
      <c r="C204" s="74" t="s">
        <v>1878</v>
      </c>
      <c r="D204" s="267">
        <v>150132247</v>
      </c>
      <c r="E204" s="270">
        <v>2521957923</v>
      </c>
      <c r="F204" s="74" t="s">
        <v>1858</v>
      </c>
      <c r="G204" s="265">
        <v>38752</v>
      </c>
      <c r="H204" s="82">
        <f t="shared" ca="1" si="3"/>
        <v>4</v>
      </c>
      <c r="I204" s="83" t="s">
        <v>1862</v>
      </c>
      <c r="J204" s="84">
        <v>42020</v>
      </c>
      <c r="K204" s="85">
        <v>5</v>
      </c>
    </row>
    <row r="205" spans="1:11" x14ac:dyDescent="0.2">
      <c r="A205" s="74" t="s">
        <v>2438</v>
      </c>
      <c r="B205" s="79" t="s">
        <v>26</v>
      </c>
      <c r="C205" s="74" t="s">
        <v>1867</v>
      </c>
      <c r="D205" s="267">
        <v>403504590</v>
      </c>
      <c r="E205" s="270">
        <v>2526500529</v>
      </c>
      <c r="F205" s="74" t="s">
        <v>1858</v>
      </c>
      <c r="G205" s="265">
        <v>36631</v>
      </c>
      <c r="H205" s="82">
        <f t="shared" ca="1" si="3"/>
        <v>10</v>
      </c>
      <c r="I205" s="83" t="s">
        <v>1859</v>
      </c>
      <c r="J205" s="84">
        <v>71950</v>
      </c>
      <c r="K205" s="85">
        <v>5</v>
      </c>
    </row>
    <row r="206" spans="1:11" x14ac:dyDescent="0.2">
      <c r="A206" s="74" t="s">
        <v>2231</v>
      </c>
      <c r="B206" s="79" t="s">
        <v>28</v>
      </c>
      <c r="C206" s="74" t="s">
        <v>27</v>
      </c>
      <c r="D206" s="267">
        <v>822974734</v>
      </c>
      <c r="E206" s="270">
        <v>9195750692</v>
      </c>
      <c r="F206" s="74" t="s">
        <v>1858</v>
      </c>
      <c r="G206" s="265">
        <v>35650</v>
      </c>
      <c r="H206" s="82">
        <f t="shared" ca="1" si="3"/>
        <v>13</v>
      </c>
      <c r="I206" s="83" t="s">
        <v>1859</v>
      </c>
      <c r="J206" s="84">
        <v>75150</v>
      </c>
      <c r="K206" s="85">
        <v>1</v>
      </c>
    </row>
    <row r="207" spans="1:11" x14ac:dyDescent="0.2">
      <c r="A207" s="74" t="s">
        <v>2447</v>
      </c>
      <c r="B207" s="79" t="s">
        <v>156</v>
      </c>
      <c r="C207" s="74" t="s">
        <v>1871</v>
      </c>
      <c r="D207" s="267">
        <v>483483618</v>
      </c>
      <c r="E207" s="270">
        <v>2528046670</v>
      </c>
      <c r="F207" s="74" t="s">
        <v>1858</v>
      </c>
      <c r="G207" s="265">
        <v>37326</v>
      </c>
      <c r="H207" s="82">
        <f t="shared" ca="1" si="3"/>
        <v>8</v>
      </c>
      <c r="I207" s="83" t="s">
        <v>1863</v>
      </c>
      <c r="J207" s="84">
        <v>30920</v>
      </c>
      <c r="K207" s="85">
        <v>5</v>
      </c>
    </row>
    <row r="208" spans="1:11" x14ac:dyDescent="0.2">
      <c r="A208" s="74" t="s">
        <v>2737</v>
      </c>
      <c r="B208" s="79" t="s">
        <v>28</v>
      </c>
      <c r="C208" s="74" t="s">
        <v>1874</v>
      </c>
      <c r="D208" s="267">
        <v>487810878</v>
      </c>
      <c r="E208" s="270">
        <v>2528183445</v>
      </c>
      <c r="F208" s="74" t="s">
        <v>1858</v>
      </c>
      <c r="G208" s="265">
        <v>34265</v>
      </c>
      <c r="H208" s="82">
        <f t="shared" ca="1" si="3"/>
        <v>17</v>
      </c>
      <c r="I208" s="83" t="s">
        <v>1860</v>
      </c>
      <c r="J208" s="84">
        <v>66920</v>
      </c>
      <c r="K208" s="85">
        <v>2</v>
      </c>
    </row>
    <row r="209" spans="1:11" x14ac:dyDescent="0.2">
      <c r="A209" s="74" t="s">
        <v>2234</v>
      </c>
      <c r="B209" s="79" t="s">
        <v>28</v>
      </c>
      <c r="C209" s="74" t="s">
        <v>1871</v>
      </c>
      <c r="D209" s="267">
        <v>771277493</v>
      </c>
      <c r="E209" s="270">
        <v>9195119214</v>
      </c>
      <c r="F209" s="74" t="s">
        <v>1858</v>
      </c>
      <c r="G209" s="265">
        <v>36458</v>
      </c>
      <c r="H209" s="82">
        <f t="shared" ca="1" si="3"/>
        <v>11</v>
      </c>
      <c r="I209" s="83" t="s">
        <v>1862</v>
      </c>
      <c r="J209" s="84">
        <v>66010</v>
      </c>
      <c r="K209" s="85">
        <v>5</v>
      </c>
    </row>
    <row r="210" spans="1:11" x14ac:dyDescent="0.2">
      <c r="A210" s="74" t="s">
        <v>2723</v>
      </c>
      <c r="B210" s="79" t="s">
        <v>28</v>
      </c>
      <c r="C210" s="74" t="s">
        <v>1877</v>
      </c>
      <c r="D210" s="267">
        <v>829216164</v>
      </c>
      <c r="E210" s="270">
        <v>9195876028</v>
      </c>
      <c r="F210" s="74" t="s">
        <v>1858</v>
      </c>
      <c r="G210" s="265">
        <v>34127</v>
      </c>
      <c r="H210" s="82">
        <f t="shared" ca="1" si="3"/>
        <v>17</v>
      </c>
      <c r="I210" s="83" t="s">
        <v>1859</v>
      </c>
      <c r="J210" s="84">
        <v>88850</v>
      </c>
      <c r="K210" s="85">
        <v>3</v>
      </c>
    </row>
    <row r="211" spans="1:11" x14ac:dyDescent="0.2">
      <c r="A211" s="74" t="s">
        <v>2455</v>
      </c>
      <c r="B211" s="79" t="s">
        <v>26</v>
      </c>
      <c r="C211" s="74" t="s">
        <v>1871</v>
      </c>
      <c r="D211" s="267">
        <v>620336005</v>
      </c>
      <c r="E211" s="270">
        <v>9192416398</v>
      </c>
      <c r="F211" s="74" t="s">
        <v>1858</v>
      </c>
      <c r="G211" s="265">
        <v>39660</v>
      </c>
      <c r="H211" s="82">
        <f t="shared" ca="1" si="3"/>
        <v>2</v>
      </c>
      <c r="I211" s="83" t="s">
        <v>1863</v>
      </c>
      <c r="J211" s="84">
        <v>35300</v>
      </c>
      <c r="K211" s="85">
        <v>5</v>
      </c>
    </row>
    <row r="212" spans="1:11" x14ac:dyDescent="0.2">
      <c r="A212" s="74" t="s">
        <v>2408</v>
      </c>
      <c r="B212" s="79" t="s">
        <v>28</v>
      </c>
      <c r="C212" s="74" t="s">
        <v>1878</v>
      </c>
      <c r="D212" s="267">
        <v>243062914</v>
      </c>
      <c r="E212" s="270">
        <v>2523265407</v>
      </c>
      <c r="F212" s="74" t="s">
        <v>1858</v>
      </c>
      <c r="G212" s="265">
        <v>35348</v>
      </c>
      <c r="H212" s="82">
        <f t="shared" ca="1" si="3"/>
        <v>14</v>
      </c>
      <c r="I212" s="83" t="s">
        <v>1863</v>
      </c>
      <c r="J212" s="84">
        <v>61420</v>
      </c>
      <c r="K212" s="85">
        <v>4</v>
      </c>
    </row>
    <row r="213" spans="1:11" x14ac:dyDescent="0.2">
      <c r="A213" s="74" t="s">
        <v>2577</v>
      </c>
      <c r="B213" s="79" t="s">
        <v>26</v>
      </c>
      <c r="C213" s="74" t="s">
        <v>1878</v>
      </c>
      <c r="D213" s="267">
        <v>635767088</v>
      </c>
      <c r="E213" s="270">
        <v>9192712826</v>
      </c>
      <c r="F213" s="74" t="s">
        <v>1858</v>
      </c>
      <c r="G213" s="265">
        <v>33612</v>
      </c>
      <c r="H213" s="82">
        <f t="shared" ca="1" si="3"/>
        <v>18</v>
      </c>
      <c r="I213" s="83" t="s">
        <v>1859</v>
      </c>
      <c r="J213" s="84">
        <v>62688</v>
      </c>
      <c r="K213" s="85">
        <v>2</v>
      </c>
    </row>
    <row r="214" spans="1:11" x14ac:dyDescent="0.2">
      <c r="A214" s="74" t="s">
        <v>2164</v>
      </c>
      <c r="B214" s="79" t="s">
        <v>28</v>
      </c>
      <c r="C214" s="74" t="s">
        <v>1876</v>
      </c>
      <c r="D214" s="267">
        <v>294130565</v>
      </c>
      <c r="E214" s="270">
        <v>2524588703</v>
      </c>
      <c r="F214" s="74" t="s">
        <v>1858</v>
      </c>
      <c r="G214" s="265">
        <v>34204</v>
      </c>
      <c r="H214" s="82">
        <f t="shared" ca="1" si="3"/>
        <v>17</v>
      </c>
      <c r="I214" s="83" t="s">
        <v>1859</v>
      </c>
      <c r="J214" s="84">
        <v>63190</v>
      </c>
      <c r="K214" s="85">
        <v>1</v>
      </c>
    </row>
    <row r="215" spans="1:11" x14ac:dyDescent="0.2">
      <c r="A215" s="74" t="s">
        <v>2271</v>
      </c>
      <c r="B215" s="79" t="s">
        <v>25</v>
      </c>
      <c r="C215" s="74" t="s">
        <v>1870</v>
      </c>
      <c r="D215" s="267">
        <v>953109212</v>
      </c>
      <c r="E215" s="270">
        <v>9198038161</v>
      </c>
      <c r="F215" s="74" t="s">
        <v>1857</v>
      </c>
      <c r="G215" s="265">
        <v>39653</v>
      </c>
      <c r="H215" s="82">
        <f t="shared" ca="1" si="3"/>
        <v>2</v>
      </c>
      <c r="I215" s="83" t="s">
        <v>1865</v>
      </c>
      <c r="J215" s="84">
        <v>71190</v>
      </c>
      <c r="K215" s="85">
        <v>4</v>
      </c>
    </row>
    <row r="216" spans="1:11" x14ac:dyDescent="0.2">
      <c r="A216" s="74" t="s">
        <v>2365</v>
      </c>
      <c r="B216" s="79" t="s">
        <v>1850</v>
      </c>
      <c r="C216" s="74" t="s">
        <v>1879</v>
      </c>
      <c r="D216" s="267">
        <v>308317457</v>
      </c>
      <c r="E216" s="270">
        <v>2524747044</v>
      </c>
      <c r="F216" s="74" t="s">
        <v>1858</v>
      </c>
      <c r="G216" s="265">
        <v>39205</v>
      </c>
      <c r="H216" s="82">
        <f t="shared" ca="1" si="3"/>
        <v>3</v>
      </c>
      <c r="I216" s="83" t="s">
        <v>1863</v>
      </c>
      <c r="J216" s="84">
        <v>72060</v>
      </c>
      <c r="K216" s="85">
        <v>2</v>
      </c>
    </row>
    <row r="217" spans="1:11" x14ac:dyDescent="0.2">
      <c r="A217" s="74" t="s">
        <v>2220</v>
      </c>
      <c r="B217" s="79" t="s">
        <v>26</v>
      </c>
      <c r="C217" s="74" t="s">
        <v>1880</v>
      </c>
      <c r="D217" s="267">
        <v>264960848</v>
      </c>
      <c r="E217" s="270">
        <v>2523883919</v>
      </c>
      <c r="F217" s="74" t="s">
        <v>1857</v>
      </c>
      <c r="G217" s="265">
        <v>32583</v>
      </c>
      <c r="H217" s="82">
        <f t="shared" ca="1" si="3"/>
        <v>21</v>
      </c>
      <c r="I217" s="83"/>
      <c r="J217" s="84">
        <v>63610</v>
      </c>
      <c r="K217" s="85">
        <v>5</v>
      </c>
    </row>
    <row r="218" spans="1:11" x14ac:dyDescent="0.2">
      <c r="A218" s="74" t="s">
        <v>2303</v>
      </c>
      <c r="B218" s="79" t="s">
        <v>2149</v>
      </c>
      <c r="C218" s="74" t="s">
        <v>1871</v>
      </c>
      <c r="D218" s="267">
        <v>595022550</v>
      </c>
      <c r="E218" s="270">
        <v>9192053579</v>
      </c>
      <c r="F218" s="74" t="s">
        <v>1857</v>
      </c>
      <c r="G218" s="265">
        <v>33655</v>
      </c>
      <c r="H218" s="82">
        <f t="shared" ca="1" si="3"/>
        <v>18</v>
      </c>
      <c r="I218" s="83"/>
      <c r="J218" s="84">
        <v>35460</v>
      </c>
      <c r="K218" s="85">
        <v>3</v>
      </c>
    </row>
    <row r="219" spans="1:11" x14ac:dyDescent="0.2">
      <c r="A219" s="74" t="s">
        <v>2362</v>
      </c>
      <c r="B219" s="79" t="s">
        <v>2149</v>
      </c>
      <c r="C219" s="74" t="s">
        <v>1879</v>
      </c>
      <c r="D219" s="267">
        <v>775217609</v>
      </c>
      <c r="E219" s="270">
        <v>9195197037</v>
      </c>
      <c r="F219" s="74" t="s">
        <v>1858</v>
      </c>
      <c r="G219" s="265">
        <v>39468</v>
      </c>
      <c r="H219" s="82">
        <f t="shared" ca="1" si="3"/>
        <v>2</v>
      </c>
      <c r="I219" s="83" t="s">
        <v>1863</v>
      </c>
      <c r="J219" s="84">
        <v>23190</v>
      </c>
      <c r="K219" s="85">
        <v>5</v>
      </c>
    </row>
    <row r="220" spans="1:11" x14ac:dyDescent="0.2">
      <c r="A220" s="74" t="s">
        <v>2526</v>
      </c>
      <c r="B220" s="79" t="s">
        <v>26</v>
      </c>
      <c r="C220" s="74" t="s">
        <v>1871</v>
      </c>
      <c r="D220" s="267">
        <v>948252103</v>
      </c>
      <c r="E220" s="270">
        <v>9197950668</v>
      </c>
      <c r="F220" s="74" t="s">
        <v>1858</v>
      </c>
      <c r="G220" s="265">
        <v>36899</v>
      </c>
      <c r="H220" s="82">
        <f t="shared" ca="1" si="3"/>
        <v>9</v>
      </c>
      <c r="I220" s="83" t="s">
        <v>1863</v>
      </c>
      <c r="J220" s="84">
        <v>69080</v>
      </c>
      <c r="K220" s="85">
        <v>3</v>
      </c>
    </row>
    <row r="221" spans="1:11" x14ac:dyDescent="0.2">
      <c r="A221" s="74" t="s">
        <v>2274</v>
      </c>
      <c r="B221" s="79" t="s">
        <v>26</v>
      </c>
      <c r="C221" s="74" t="s">
        <v>1877</v>
      </c>
      <c r="D221" s="267">
        <v>129397083</v>
      </c>
      <c r="E221" s="270">
        <v>2521628807</v>
      </c>
      <c r="F221" s="74" t="s">
        <v>1858</v>
      </c>
      <c r="G221" s="265">
        <v>34802</v>
      </c>
      <c r="H221" s="82">
        <f t="shared" ca="1" si="3"/>
        <v>15</v>
      </c>
      <c r="I221" s="83" t="s">
        <v>1862</v>
      </c>
      <c r="J221" s="84">
        <v>77950</v>
      </c>
      <c r="K221" s="85">
        <v>4</v>
      </c>
    </row>
    <row r="222" spans="1:11" x14ac:dyDescent="0.2">
      <c r="A222" s="74" t="s">
        <v>2596</v>
      </c>
      <c r="B222" s="79" t="s">
        <v>1850</v>
      </c>
      <c r="C222" s="74" t="s">
        <v>1880</v>
      </c>
      <c r="D222" s="267">
        <v>736688620</v>
      </c>
      <c r="E222" s="270">
        <v>9194630903</v>
      </c>
      <c r="F222" s="74" t="s">
        <v>1861</v>
      </c>
      <c r="G222" s="265">
        <v>34908</v>
      </c>
      <c r="H222" s="82">
        <f t="shared" ca="1" si="3"/>
        <v>15</v>
      </c>
      <c r="I222" s="83" t="s">
        <v>1862</v>
      </c>
      <c r="J222" s="84">
        <v>13690</v>
      </c>
      <c r="K222" s="85">
        <v>5</v>
      </c>
    </row>
    <row r="223" spans="1:11" x14ac:dyDescent="0.2">
      <c r="A223" s="74" t="s">
        <v>2448</v>
      </c>
      <c r="B223" s="79" t="s">
        <v>28</v>
      </c>
      <c r="C223" s="74" t="s">
        <v>1878</v>
      </c>
      <c r="D223" s="267">
        <v>983047016</v>
      </c>
      <c r="E223" s="270">
        <v>9198545681</v>
      </c>
      <c r="F223" s="74" t="s">
        <v>1858</v>
      </c>
      <c r="G223" s="265">
        <v>39867</v>
      </c>
      <c r="H223" s="82">
        <f t="shared" ca="1" si="3"/>
        <v>1</v>
      </c>
      <c r="I223" s="83" t="s">
        <v>1865</v>
      </c>
      <c r="J223" s="84">
        <v>63206</v>
      </c>
      <c r="K223" s="85">
        <v>1</v>
      </c>
    </row>
    <row r="224" spans="1:11" x14ac:dyDescent="0.2">
      <c r="A224" s="74" t="s">
        <v>2731</v>
      </c>
      <c r="B224" s="79" t="s">
        <v>28</v>
      </c>
      <c r="C224" s="74" t="s">
        <v>1871</v>
      </c>
      <c r="D224" s="267">
        <v>451159170</v>
      </c>
      <c r="E224" s="270">
        <v>2527237007</v>
      </c>
      <c r="F224" s="74" t="s">
        <v>1858</v>
      </c>
      <c r="G224" s="265">
        <v>38054</v>
      </c>
      <c r="H224" s="82">
        <f t="shared" ca="1" si="3"/>
        <v>6</v>
      </c>
      <c r="I224" s="83" t="s">
        <v>1859</v>
      </c>
      <c r="J224" s="84">
        <v>61060</v>
      </c>
      <c r="K224" s="85">
        <v>5</v>
      </c>
    </row>
    <row r="225" spans="1:14" x14ac:dyDescent="0.2">
      <c r="A225" s="74" t="s">
        <v>1176</v>
      </c>
      <c r="B225" s="79" t="s">
        <v>156</v>
      </c>
      <c r="C225" s="74" t="s">
        <v>1874</v>
      </c>
      <c r="D225" s="267">
        <v>548704405</v>
      </c>
      <c r="E225" s="270">
        <v>9191351512</v>
      </c>
      <c r="F225" s="74" t="s">
        <v>1858</v>
      </c>
      <c r="G225" s="265">
        <v>35687</v>
      </c>
      <c r="H225" s="82">
        <f t="shared" ca="1" si="3"/>
        <v>13</v>
      </c>
      <c r="I225" s="83" t="s">
        <v>1859</v>
      </c>
      <c r="J225" s="84">
        <v>46030</v>
      </c>
      <c r="K225" s="85">
        <v>2</v>
      </c>
    </row>
    <row r="226" spans="1:14" x14ac:dyDescent="0.2">
      <c r="A226" s="74" t="s">
        <v>2503</v>
      </c>
      <c r="B226" s="79" t="s">
        <v>1850</v>
      </c>
      <c r="C226" s="74" t="s">
        <v>1869</v>
      </c>
      <c r="D226" s="267">
        <v>318723704</v>
      </c>
      <c r="E226" s="270">
        <v>2524999647</v>
      </c>
      <c r="F226" s="74" t="s">
        <v>1861</v>
      </c>
      <c r="G226" s="265">
        <v>33099</v>
      </c>
      <c r="H226" s="82">
        <f t="shared" ca="1" si="3"/>
        <v>20</v>
      </c>
      <c r="I226" s="83" t="s">
        <v>1859</v>
      </c>
      <c r="J226" s="84">
        <v>34110</v>
      </c>
      <c r="K226" s="85">
        <v>4</v>
      </c>
    </row>
    <row r="227" spans="1:14" x14ac:dyDescent="0.2">
      <c r="A227" s="74" t="s">
        <v>2855</v>
      </c>
      <c r="B227" s="79" t="s">
        <v>1850</v>
      </c>
      <c r="C227" s="74" t="s">
        <v>27</v>
      </c>
      <c r="D227" s="267">
        <v>684054281</v>
      </c>
      <c r="E227" s="270">
        <v>9193820411</v>
      </c>
      <c r="F227" s="74" t="s">
        <v>1864</v>
      </c>
      <c r="G227" s="265">
        <v>39516</v>
      </c>
      <c r="H227" s="82">
        <f t="shared" ca="1" si="3"/>
        <v>2</v>
      </c>
      <c r="I227" s="83"/>
      <c r="J227" s="84">
        <v>10636</v>
      </c>
      <c r="K227" s="85">
        <v>4</v>
      </c>
    </row>
    <row r="228" spans="1:14" x14ac:dyDescent="0.2">
      <c r="A228" s="74" t="s">
        <v>2837</v>
      </c>
      <c r="B228" s="79" t="s">
        <v>26</v>
      </c>
      <c r="C228" s="74" t="s">
        <v>1190</v>
      </c>
      <c r="D228" s="267">
        <v>638495756</v>
      </c>
      <c r="E228" s="270">
        <v>9192729524</v>
      </c>
      <c r="F228" s="74" t="s">
        <v>1857</v>
      </c>
      <c r="G228" s="265">
        <v>38919</v>
      </c>
      <c r="H228" s="82">
        <f t="shared" ca="1" si="3"/>
        <v>4</v>
      </c>
      <c r="I228" s="83"/>
      <c r="J228" s="84">
        <v>35620</v>
      </c>
      <c r="K228" s="85">
        <v>4</v>
      </c>
    </row>
    <row r="229" spans="1:14" x14ac:dyDescent="0.2">
      <c r="A229" s="74" t="s">
        <v>2675</v>
      </c>
      <c r="B229" s="79" t="s">
        <v>1850</v>
      </c>
      <c r="C229" s="74" t="s">
        <v>1869</v>
      </c>
      <c r="D229" s="267">
        <v>975603308</v>
      </c>
      <c r="E229" s="270">
        <v>9198413896</v>
      </c>
      <c r="F229" s="74" t="s">
        <v>1858</v>
      </c>
      <c r="G229" s="265">
        <v>36033</v>
      </c>
      <c r="H229" s="82">
        <f t="shared" ca="1" si="3"/>
        <v>12</v>
      </c>
      <c r="I229" s="83" t="s">
        <v>1863</v>
      </c>
      <c r="J229" s="84">
        <v>71380</v>
      </c>
      <c r="K229" s="85">
        <v>2</v>
      </c>
    </row>
    <row r="230" spans="1:14" x14ac:dyDescent="0.2">
      <c r="A230" s="74" t="s">
        <v>2726</v>
      </c>
      <c r="B230" s="79" t="s">
        <v>28</v>
      </c>
      <c r="C230" s="74" t="s">
        <v>1879</v>
      </c>
      <c r="D230" s="267">
        <v>302854692</v>
      </c>
      <c r="E230" s="270">
        <v>2524694617</v>
      </c>
      <c r="F230" s="74" t="s">
        <v>1858</v>
      </c>
      <c r="G230" s="265">
        <v>34887</v>
      </c>
      <c r="H230" s="82">
        <f t="shared" ca="1" si="3"/>
        <v>15</v>
      </c>
      <c r="I230" s="83" t="s">
        <v>1859</v>
      </c>
      <c r="J230" s="84">
        <v>78710</v>
      </c>
      <c r="K230" s="85">
        <v>4</v>
      </c>
    </row>
    <row r="231" spans="1:14" x14ac:dyDescent="0.2">
      <c r="A231" s="74" t="s">
        <v>2692</v>
      </c>
      <c r="B231" s="79" t="s">
        <v>26</v>
      </c>
      <c r="C231" s="74" t="s">
        <v>1189</v>
      </c>
      <c r="D231" s="267">
        <v>920505896</v>
      </c>
      <c r="E231" s="270">
        <v>9197226463</v>
      </c>
      <c r="F231" s="74" t="s">
        <v>1858</v>
      </c>
      <c r="G231" s="265">
        <v>35639</v>
      </c>
      <c r="H231" s="82">
        <f t="shared" ca="1" si="3"/>
        <v>13</v>
      </c>
      <c r="I231" s="83" t="s">
        <v>1859</v>
      </c>
      <c r="J231" s="84">
        <v>49860</v>
      </c>
      <c r="K231" s="85">
        <v>2</v>
      </c>
      <c r="N231" s="86"/>
    </row>
    <row r="232" spans="1:14" x14ac:dyDescent="0.2">
      <c r="A232" s="74" t="s">
        <v>2627</v>
      </c>
      <c r="B232" s="79" t="s">
        <v>25</v>
      </c>
      <c r="C232" s="74" t="s">
        <v>1871</v>
      </c>
      <c r="D232" s="267">
        <v>484217278</v>
      </c>
      <c r="E232" s="270">
        <v>2528138394</v>
      </c>
      <c r="F232" s="74" t="s">
        <v>1858</v>
      </c>
      <c r="G232" s="265">
        <v>34175</v>
      </c>
      <c r="H232" s="82">
        <f t="shared" ca="1" si="3"/>
        <v>17</v>
      </c>
      <c r="I232" s="83" t="s">
        <v>1859</v>
      </c>
      <c r="J232" s="84">
        <v>24300</v>
      </c>
      <c r="K232" s="85">
        <v>3</v>
      </c>
    </row>
    <row r="233" spans="1:14" x14ac:dyDescent="0.2">
      <c r="A233" s="74" t="s">
        <v>2829</v>
      </c>
      <c r="B233" s="79" t="s">
        <v>1850</v>
      </c>
      <c r="C233" s="74" t="s">
        <v>1871</v>
      </c>
      <c r="D233" s="267">
        <v>247406371</v>
      </c>
      <c r="E233" s="270">
        <v>2523355100</v>
      </c>
      <c r="F233" s="74" t="s">
        <v>1858</v>
      </c>
      <c r="G233" s="265">
        <v>33931</v>
      </c>
      <c r="H233" s="82">
        <f t="shared" ca="1" si="3"/>
        <v>17</v>
      </c>
      <c r="I233" s="83" t="s">
        <v>1860</v>
      </c>
      <c r="J233" s="84">
        <v>34480</v>
      </c>
      <c r="K233" s="85">
        <v>3</v>
      </c>
    </row>
    <row r="234" spans="1:14" x14ac:dyDescent="0.2">
      <c r="A234" s="74" t="s">
        <v>2511</v>
      </c>
      <c r="B234" s="79" t="s">
        <v>28</v>
      </c>
      <c r="C234" s="74" t="s">
        <v>1870</v>
      </c>
      <c r="D234" s="267">
        <v>839899522</v>
      </c>
      <c r="E234" s="270">
        <v>9195978858</v>
      </c>
      <c r="F234" s="74" t="s">
        <v>1864</v>
      </c>
      <c r="G234" s="265">
        <v>37336</v>
      </c>
      <c r="H234" s="82">
        <f t="shared" ca="1" si="3"/>
        <v>8</v>
      </c>
      <c r="I234" s="83" t="s">
        <v>1859</v>
      </c>
      <c r="J234" s="84">
        <v>85130</v>
      </c>
      <c r="K234" s="85">
        <v>5</v>
      </c>
    </row>
    <row r="235" spans="1:14" x14ac:dyDescent="0.2">
      <c r="A235" s="74" t="s">
        <v>2204</v>
      </c>
      <c r="B235" s="79" t="s">
        <v>28</v>
      </c>
      <c r="C235" s="74" t="s">
        <v>1867</v>
      </c>
      <c r="D235" s="267">
        <v>710460589</v>
      </c>
      <c r="E235" s="270">
        <v>9194331646</v>
      </c>
      <c r="F235" s="74" t="s">
        <v>1858</v>
      </c>
      <c r="G235" s="265">
        <v>36738</v>
      </c>
      <c r="H235" s="82">
        <f t="shared" ca="1" si="3"/>
        <v>10</v>
      </c>
      <c r="I235" s="83" t="s">
        <v>1862</v>
      </c>
      <c r="J235" s="84">
        <v>85880</v>
      </c>
      <c r="K235" s="85">
        <v>3</v>
      </c>
    </row>
    <row r="236" spans="1:14" x14ac:dyDescent="0.2">
      <c r="A236" s="74" t="s">
        <v>2790</v>
      </c>
      <c r="B236" s="79" t="s">
        <v>26</v>
      </c>
      <c r="C236" s="74" t="s">
        <v>1871</v>
      </c>
      <c r="D236" s="267">
        <v>676030562</v>
      </c>
      <c r="E236" s="270">
        <v>9193613417</v>
      </c>
      <c r="F236" s="74" t="s">
        <v>1857</v>
      </c>
      <c r="G236" s="265">
        <v>33539</v>
      </c>
      <c r="H236" s="82">
        <f t="shared" ca="1" si="3"/>
        <v>19</v>
      </c>
      <c r="I236" s="83"/>
      <c r="J236" s="84">
        <v>45770</v>
      </c>
      <c r="K236" s="85">
        <v>5</v>
      </c>
    </row>
    <row r="237" spans="1:14" x14ac:dyDescent="0.2">
      <c r="A237" s="74" t="s">
        <v>2819</v>
      </c>
      <c r="B237" s="79" t="s">
        <v>28</v>
      </c>
      <c r="C237" s="74" t="s">
        <v>1871</v>
      </c>
      <c r="D237" s="267">
        <v>405297884</v>
      </c>
      <c r="E237" s="270">
        <v>2526505454</v>
      </c>
      <c r="F237" s="74" t="s">
        <v>1858</v>
      </c>
      <c r="G237" s="265">
        <v>34589</v>
      </c>
      <c r="H237" s="82">
        <f t="shared" ca="1" si="3"/>
        <v>16</v>
      </c>
      <c r="I237" s="83" t="s">
        <v>1859</v>
      </c>
      <c r="J237" s="84">
        <v>73450</v>
      </c>
      <c r="K237" s="85">
        <v>3</v>
      </c>
    </row>
    <row r="238" spans="1:14" x14ac:dyDescent="0.2">
      <c r="A238" s="74" t="s">
        <v>2510</v>
      </c>
      <c r="B238" s="79" t="s">
        <v>26</v>
      </c>
      <c r="C238" s="74" t="s">
        <v>1871</v>
      </c>
      <c r="D238" s="267">
        <v>364404060</v>
      </c>
      <c r="E238" s="270">
        <v>2525866679</v>
      </c>
      <c r="F238" s="74" t="s">
        <v>1858</v>
      </c>
      <c r="G238" s="265">
        <v>35663</v>
      </c>
      <c r="H238" s="82">
        <f t="shared" ca="1" si="3"/>
        <v>13</v>
      </c>
      <c r="I238" s="83" t="s">
        <v>1863</v>
      </c>
      <c r="J238" s="84">
        <v>61330</v>
      </c>
      <c r="K238" s="85">
        <v>4</v>
      </c>
    </row>
    <row r="239" spans="1:14" x14ac:dyDescent="0.2">
      <c r="A239" s="74" t="s">
        <v>2405</v>
      </c>
      <c r="B239" s="79" t="s">
        <v>28</v>
      </c>
      <c r="C239" s="74" t="s">
        <v>1867</v>
      </c>
      <c r="D239" s="267">
        <v>100679868</v>
      </c>
      <c r="E239" s="270">
        <v>2521198851</v>
      </c>
      <c r="F239" s="74" t="s">
        <v>1857</v>
      </c>
      <c r="G239" s="265">
        <v>34959</v>
      </c>
      <c r="H239" s="82">
        <f t="shared" ca="1" si="3"/>
        <v>15</v>
      </c>
      <c r="I239" s="83"/>
      <c r="J239" s="84">
        <v>84200</v>
      </c>
      <c r="K239" s="85">
        <v>2</v>
      </c>
    </row>
    <row r="240" spans="1:14" x14ac:dyDescent="0.2">
      <c r="A240" s="74" t="s">
        <v>39</v>
      </c>
      <c r="B240" s="79" t="s">
        <v>1850</v>
      </c>
      <c r="C240" s="74" t="s">
        <v>1880</v>
      </c>
      <c r="D240" s="267">
        <v>412159105</v>
      </c>
      <c r="E240" s="270">
        <v>2526563683</v>
      </c>
      <c r="F240" s="74" t="s">
        <v>1857</v>
      </c>
      <c r="G240" s="265">
        <v>35583</v>
      </c>
      <c r="H240" s="82">
        <f t="shared" ca="1" si="3"/>
        <v>13</v>
      </c>
      <c r="I240" s="83"/>
      <c r="J240" s="84">
        <v>58250</v>
      </c>
      <c r="K240" s="85">
        <v>2</v>
      </c>
    </row>
    <row r="241" spans="1:13" x14ac:dyDescent="0.2">
      <c r="A241" s="74" t="s">
        <v>2585</v>
      </c>
      <c r="B241" s="79" t="s">
        <v>1850</v>
      </c>
      <c r="C241" s="74" t="s">
        <v>30</v>
      </c>
      <c r="D241" s="267">
        <v>213584397</v>
      </c>
      <c r="E241" s="270">
        <v>2522872439</v>
      </c>
      <c r="F241" s="74" t="s">
        <v>1858</v>
      </c>
      <c r="G241" s="265">
        <v>32837</v>
      </c>
      <c r="H241" s="82">
        <f t="shared" ca="1" si="3"/>
        <v>20</v>
      </c>
      <c r="I241" s="83" t="s">
        <v>1863</v>
      </c>
      <c r="J241" s="84">
        <v>37620</v>
      </c>
      <c r="K241" s="85">
        <v>5</v>
      </c>
    </row>
    <row r="242" spans="1:13" x14ac:dyDescent="0.2">
      <c r="A242" s="74" t="s">
        <v>2494</v>
      </c>
      <c r="B242" s="79" t="s">
        <v>28</v>
      </c>
      <c r="C242" s="74" t="s">
        <v>1880</v>
      </c>
      <c r="D242" s="267">
        <v>420739404</v>
      </c>
      <c r="E242" s="270">
        <v>2526698101</v>
      </c>
      <c r="F242" s="74" t="s">
        <v>1858</v>
      </c>
      <c r="G242" s="265">
        <v>35017</v>
      </c>
      <c r="H242" s="82">
        <f t="shared" ca="1" si="3"/>
        <v>15</v>
      </c>
      <c r="I242" s="83" t="s">
        <v>1863</v>
      </c>
      <c r="J242" s="84">
        <v>41380</v>
      </c>
      <c r="K242" s="85">
        <v>2</v>
      </c>
    </row>
    <row r="243" spans="1:13" x14ac:dyDescent="0.2">
      <c r="A243" s="74" t="s">
        <v>2643</v>
      </c>
      <c r="B243" s="79" t="s">
        <v>26</v>
      </c>
      <c r="C243" s="74" t="s">
        <v>1879</v>
      </c>
      <c r="D243" s="267">
        <v>427260216</v>
      </c>
      <c r="E243" s="270">
        <v>2526853122</v>
      </c>
      <c r="F243" s="74" t="s">
        <v>1864</v>
      </c>
      <c r="G243" s="265">
        <v>33570</v>
      </c>
      <c r="H243" s="82">
        <f t="shared" ca="1" si="3"/>
        <v>18</v>
      </c>
      <c r="I243" s="83"/>
      <c r="J243" s="84">
        <v>26484</v>
      </c>
      <c r="K243" s="85">
        <v>5</v>
      </c>
    </row>
    <row r="244" spans="1:13" x14ac:dyDescent="0.2">
      <c r="A244" s="74" t="s">
        <v>2461</v>
      </c>
      <c r="B244" s="79" t="s">
        <v>26</v>
      </c>
      <c r="C244" s="74" t="s">
        <v>27</v>
      </c>
      <c r="D244" s="267">
        <v>429283827</v>
      </c>
      <c r="E244" s="270">
        <v>2526966637</v>
      </c>
      <c r="F244" s="74" t="s">
        <v>1861</v>
      </c>
      <c r="G244" s="265">
        <v>32864</v>
      </c>
      <c r="H244" s="82">
        <f t="shared" ca="1" si="3"/>
        <v>20</v>
      </c>
      <c r="I244" s="83" t="s">
        <v>1862</v>
      </c>
      <c r="J244" s="84">
        <v>30445</v>
      </c>
      <c r="K244" s="85">
        <v>1</v>
      </c>
      <c r="M244" s="91"/>
    </row>
    <row r="245" spans="1:13" x14ac:dyDescent="0.2">
      <c r="A245" s="74" t="s">
        <v>2609</v>
      </c>
      <c r="B245" s="79" t="s">
        <v>28</v>
      </c>
      <c r="C245" s="74" t="s">
        <v>1879</v>
      </c>
      <c r="D245" s="267">
        <v>592631929</v>
      </c>
      <c r="E245" s="270">
        <v>9191963194</v>
      </c>
      <c r="F245" s="74" t="s">
        <v>1858</v>
      </c>
      <c r="G245" s="265">
        <v>34798</v>
      </c>
      <c r="H245" s="82">
        <f t="shared" ca="1" si="3"/>
        <v>15</v>
      </c>
      <c r="I245" s="83" t="s">
        <v>1863</v>
      </c>
      <c r="J245" s="84">
        <v>34330</v>
      </c>
      <c r="K245" s="85">
        <v>3</v>
      </c>
    </row>
    <row r="246" spans="1:13" x14ac:dyDescent="0.2">
      <c r="A246" s="74" t="s">
        <v>2236</v>
      </c>
      <c r="B246" s="79" t="s">
        <v>28</v>
      </c>
      <c r="C246" s="74" t="s">
        <v>31</v>
      </c>
      <c r="D246" s="267">
        <v>506577536</v>
      </c>
      <c r="E246" s="270">
        <v>2528566597</v>
      </c>
      <c r="F246" s="74" t="s">
        <v>1861</v>
      </c>
      <c r="G246" s="265">
        <v>32502</v>
      </c>
      <c r="H246" s="82">
        <f t="shared" ca="1" si="3"/>
        <v>21</v>
      </c>
      <c r="I246" s="83" t="s">
        <v>1865</v>
      </c>
      <c r="J246" s="84">
        <v>24815</v>
      </c>
      <c r="K246" s="85">
        <v>1</v>
      </c>
    </row>
    <row r="247" spans="1:13" x14ac:dyDescent="0.2">
      <c r="A247" s="74" t="s">
        <v>2700</v>
      </c>
      <c r="B247" s="79" t="s">
        <v>26</v>
      </c>
      <c r="C247" s="74" t="s">
        <v>1875</v>
      </c>
      <c r="D247" s="267">
        <v>879114558</v>
      </c>
      <c r="E247" s="270">
        <v>9196650531</v>
      </c>
      <c r="F247" s="74" t="s">
        <v>1857</v>
      </c>
      <c r="G247" s="265">
        <v>39762</v>
      </c>
      <c r="H247" s="82">
        <f t="shared" ca="1" si="3"/>
        <v>2</v>
      </c>
      <c r="I247" s="83"/>
      <c r="J247" s="84">
        <v>75100</v>
      </c>
      <c r="K247" s="85">
        <v>4</v>
      </c>
    </row>
    <row r="248" spans="1:13" x14ac:dyDescent="0.2">
      <c r="A248" s="74" t="s">
        <v>2619</v>
      </c>
      <c r="B248" s="79" t="s">
        <v>25</v>
      </c>
      <c r="C248" s="74" t="s">
        <v>1871</v>
      </c>
      <c r="D248" s="267">
        <v>247276092</v>
      </c>
      <c r="E248" s="270">
        <v>2523327522</v>
      </c>
      <c r="F248" s="74" t="s">
        <v>1857</v>
      </c>
      <c r="G248" s="265">
        <v>33421</v>
      </c>
      <c r="H248" s="82">
        <f t="shared" ca="1" si="3"/>
        <v>19</v>
      </c>
      <c r="I248" s="83"/>
      <c r="J248" s="84">
        <v>64430</v>
      </c>
      <c r="K248" s="85">
        <v>4</v>
      </c>
    </row>
    <row r="249" spans="1:13" x14ac:dyDescent="0.2">
      <c r="A249" s="74" t="s">
        <v>2534</v>
      </c>
      <c r="B249" s="79" t="s">
        <v>25</v>
      </c>
      <c r="C249" s="74" t="s">
        <v>1877</v>
      </c>
      <c r="D249" s="267">
        <v>585815837</v>
      </c>
      <c r="E249" s="270">
        <v>9191876990</v>
      </c>
      <c r="F249" s="74" t="s">
        <v>1861</v>
      </c>
      <c r="G249" s="265">
        <v>34007</v>
      </c>
      <c r="H249" s="82">
        <f t="shared" ca="1" si="3"/>
        <v>17</v>
      </c>
      <c r="I249" s="83" t="s">
        <v>1859</v>
      </c>
      <c r="J249" s="84">
        <v>13435</v>
      </c>
      <c r="K249" s="85">
        <v>1</v>
      </c>
    </row>
    <row r="250" spans="1:13" x14ac:dyDescent="0.2">
      <c r="A250" s="74" t="s">
        <v>2385</v>
      </c>
      <c r="B250" s="79" t="s">
        <v>1850</v>
      </c>
      <c r="C250" s="74" t="s">
        <v>1867</v>
      </c>
      <c r="D250" s="267">
        <v>416394493</v>
      </c>
      <c r="E250" s="270">
        <v>2526657361</v>
      </c>
      <c r="F250" s="74" t="s">
        <v>1857</v>
      </c>
      <c r="G250" s="265">
        <v>38360</v>
      </c>
      <c r="H250" s="82">
        <f t="shared" ca="1" si="3"/>
        <v>5</v>
      </c>
      <c r="I250" s="83"/>
      <c r="J250" s="84">
        <v>83070</v>
      </c>
      <c r="K250" s="85">
        <v>3</v>
      </c>
    </row>
    <row r="251" spans="1:13" x14ac:dyDescent="0.2">
      <c r="A251" s="74" t="s">
        <v>2417</v>
      </c>
      <c r="B251" s="79" t="s">
        <v>26</v>
      </c>
      <c r="C251" s="74" t="s">
        <v>27</v>
      </c>
      <c r="D251" s="267">
        <v>366740174</v>
      </c>
      <c r="E251" s="270">
        <v>2525998691</v>
      </c>
      <c r="F251" s="74" t="s">
        <v>1858</v>
      </c>
      <c r="G251" s="265">
        <v>37532</v>
      </c>
      <c r="H251" s="82">
        <f t="shared" ca="1" si="3"/>
        <v>8</v>
      </c>
      <c r="I251" s="83" t="s">
        <v>1859</v>
      </c>
      <c r="J251" s="84">
        <v>49350</v>
      </c>
      <c r="K251" s="85">
        <v>4</v>
      </c>
      <c r="M251" s="91"/>
    </row>
    <row r="252" spans="1:13" x14ac:dyDescent="0.2">
      <c r="A252" s="74" t="s">
        <v>2593</v>
      </c>
      <c r="B252" s="79" t="s">
        <v>28</v>
      </c>
      <c r="C252" s="74" t="s">
        <v>1871</v>
      </c>
      <c r="D252" s="267">
        <v>910964196</v>
      </c>
      <c r="E252" s="270">
        <v>9197045091</v>
      </c>
      <c r="F252" s="74" t="s">
        <v>1858</v>
      </c>
      <c r="G252" s="265">
        <v>35093</v>
      </c>
      <c r="H252" s="82">
        <f t="shared" ca="1" si="3"/>
        <v>14</v>
      </c>
      <c r="I252" s="83" t="s">
        <v>1862</v>
      </c>
      <c r="J252" s="84">
        <v>66430</v>
      </c>
      <c r="K252" s="85">
        <v>2</v>
      </c>
    </row>
    <row r="253" spans="1:13" x14ac:dyDescent="0.2">
      <c r="A253" s="74" t="s">
        <v>2602</v>
      </c>
      <c r="B253" s="79" t="s">
        <v>156</v>
      </c>
      <c r="C253" s="74" t="s">
        <v>1871</v>
      </c>
      <c r="D253" s="267">
        <v>393290045</v>
      </c>
      <c r="E253" s="270">
        <v>2526391402</v>
      </c>
      <c r="F253" s="74" t="s">
        <v>1858</v>
      </c>
      <c r="G253" s="265">
        <v>38845</v>
      </c>
      <c r="H253" s="82">
        <f t="shared" ca="1" si="3"/>
        <v>4</v>
      </c>
      <c r="I253" s="83" t="s">
        <v>1863</v>
      </c>
      <c r="J253" s="84">
        <v>59420</v>
      </c>
      <c r="K253" s="85">
        <v>4</v>
      </c>
    </row>
    <row r="254" spans="1:13" x14ac:dyDescent="0.2">
      <c r="A254" s="74" t="s">
        <v>2463</v>
      </c>
      <c r="B254" s="79" t="s">
        <v>156</v>
      </c>
      <c r="C254" s="74" t="s">
        <v>1879</v>
      </c>
      <c r="D254" s="267">
        <v>699053064</v>
      </c>
      <c r="E254" s="270">
        <v>9194125294</v>
      </c>
      <c r="F254" s="74" t="s">
        <v>1858</v>
      </c>
      <c r="G254" s="265">
        <v>32938</v>
      </c>
      <c r="H254" s="82">
        <f t="shared" ca="1" si="3"/>
        <v>20</v>
      </c>
      <c r="I254" s="83" t="s">
        <v>1863</v>
      </c>
      <c r="J254" s="84">
        <v>63050</v>
      </c>
      <c r="K254" s="85">
        <v>3</v>
      </c>
    </row>
    <row r="255" spans="1:13" x14ac:dyDescent="0.2">
      <c r="A255" s="74" t="s">
        <v>2667</v>
      </c>
      <c r="B255" s="79" t="s">
        <v>28</v>
      </c>
      <c r="C255" s="74" t="s">
        <v>31</v>
      </c>
      <c r="D255" s="267">
        <v>469591073</v>
      </c>
      <c r="E255" s="270">
        <v>2527687161</v>
      </c>
      <c r="F255" s="74" t="s">
        <v>1858</v>
      </c>
      <c r="G255" s="265">
        <v>32576</v>
      </c>
      <c r="H255" s="82">
        <f t="shared" ca="1" si="3"/>
        <v>21</v>
      </c>
      <c r="I255" s="83" t="s">
        <v>1859</v>
      </c>
      <c r="J255" s="84">
        <v>40940</v>
      </c>
      <c r="K255" s="85">
        <v>3</v>
      </c>
    </row>
    <row r="256" spans="1:13" x14ac:dyDescent="0.2">
      <c r="A256" s="74" t="s">
        <v>42</v>
      </c>
      <c r="B256" s="79" t="s">
        <v>28</v>
      </c>
      <c r="C256" s="74" t="s">
        <v>1871</v>
      </c>
      <c r="D256" s="267">
        <v>772163640</v>
      </c>
      <c r="E256" s="270">
        <v>9195157707</v>
      </c>
      <c r="F256" s="74" t="s">
        <v>1857</v>
      </c>
      <c r="G256" s="265">
        <v>37024</v>
      </c>
      <c r="H256" s="82">
        <f t="shared" ca="1" si="3"/>
        <v>9</v>
      </c>
      <c r="I256" s="83"/>
      <c r="J256" s="84">
        <v>61370</v>
      </c>
      <c r="K256" s="85">
        <v>3</v>
      </c>
    </row>
    <row r="257" spans="1:11" x14ac:dyDescent="0.2">
      <c r="A257" s="74" t="s">
        <v>2261</v>
      </c>
      <c r="B257" s="79" t="s">
        <v>26</v>
      </c>
      <c r="C257" s="74" t="s">
        <v>1871</v>
      </c>
      <c r="D257" s="267">
        <v>518690148</v>
      </c>
      <c r="E257" s="270">
        <v>2528687353</v>
      </c>
      <c r="F257" s="74" t="s">
        <v>1858</v>
      </c>
      <c r="G257" s="265">
        <v>33383</v>
      </c>
      <c r="H257" s="82">
        <f t="shared" ca="1" si="3"/>
        <v>19</v>
      </c>
      <c r="I257" s="83" t="s">
        <v>1863</v>
      </c>
      <c r="J257" s="84">
        <v>45500</v>
      </c>
      <c r="K257" s="85">
        <v>3</v>
      </c>
    </row>
    <row r="258" spans="1:11" x14ac:dyDescent="0.2">
      <c r="A258" s="74" t="s">
        <v>2308</v>
      </c>
      <c r="B258" s="79" t="s">
        <v>26</v>
      </c>
      <c r="C258" s="74" t="s">
        <v>1870</v>
      </c>
      <c r="D258" s="267">
        <v>725801036</v>
      </c>
      <c r="E258" s="270">
        <v>9194603155</v>
      </c>
      <c r="F258" s="74" t="s">
        <v>1858</v>
      </c>
      <c r="G258" s="265">
        <v>32775</v>
      </c>
      <c r="H258" s="82">
        <f t="shared" ref="H258:H321" ca="1" si="4">DATEDIF(G258,TODAY(),"Y")</f>
        <v>21</v>
      </c>
      <c r="I258" s="83" t="s">
        <v>1859</v>
      </c>
      <c r="J258" s="84">
        <v>89140</v>
      </c>
      <c r="K258" s="85">
        <v>1</v>
      </c>
    </row>
    <row r="259" spans="1:11" x14ac:dyDescent="0.2">
      <c r="A259" s="74" t="s">
        <v>2363</v>
      </c>
      <c r="B259" s="79" t="s">
        <v>1850</v>
      </c>
      <c r="C259" s="74" t="s">
        <v>1878</v>
      </c>
      <c r="D259" s="267">
        <v>542653222</v>
      </c>
      <c r="E259" s="270">
        <v>9191264786</v>
      </c>
      <c r="F259" s="74" t="s">
        <v>1858</v>
      </c>
      <c r="G259" s="265">
        <v>39289</v>
      </c>
      <c r="H259" s="82">
        <f t="shared" ca="1" si="4"/>
        <v>3</v>
      </c>
      <c r="I259" s="83" t="s">
        <v>1859</v>
      </c>
      <c r="J259" s="84">
        <v>24790</v>
      </c>
      <c r="K259" s="85">
        <v>3</v>
      </c>
    </row>
    <row r="260" spans="1:11" x14ac:dyDescent="0.2">
      <c r="A260" s="74" t="s">
        <v>20</v>
      </c>
      <c r="B260" s="79" t="s">
        <v>2149</v>
      </c>
      <c r="C260" s="74" t="s">
        <v>1877</v>
      </c>
      <c r="D260" s="267">
        <v>827277063</v>
      </c>
      <c r="E260" s="270">
        <v>9195804771</v>
      </c>
      <c r="F260" s="74" t="s">
        <v>1858</v>
      </c>
      <c r="G260" s="265">
        <v>34092</v>
      </c>
      <c r="H260" s="82">
        <f t="shared" ca="1" si="4"/>
        <v>17</v>
      </c>
      <c r="I260" s="83" t="s">
        <v>1859</v>
      </c>
      <c r="J260" s="84">
        <v>87030</v>
      </c>
      <c r="K260" s="85">
        <v>3</v>
      </c>
    </row>
    <row r="261" spans="1:11" x14ac:dyDescent="0.2">
      <c r="A261" s="74" t="s">
        <v>2517</v>
      </c>
      <c r="B261" s="79" t="s">
        <v>28</v>
      </c>
      <c r="C261" s="74" t="s">
        <v>1871</v>
      </c>
      <c r="D261" s="267">
        <v>379340654</v>
      </c>
      <c r="E261" s="270">
        <v>2526104400</v>
      </c>
      <c r="F261" s="74" t="s">
        <v>1864</v>
      </c>
      <c r="G261" s="265">
        <v>37120</v>
      </c>
      <c r="H261" s="82">
        <f t="shared" ca="1" si="4"/>
        <v>9</v>
      </c>
      <c r="I261" s="83"/>
      <c r="J261" s="84">
        <v>8892</v>
      </c>
      <c r="K261" s="85">
        <v>1</v>
      </c>
    </row>
    <row r="262" spans="1:11" x14ac:dyDescent="0.2">
      <c r="A262" s="74" t="s">
        <v>2539</v>
      </c>
      <c r="B262" s="79" t="s">
        <v>2149</v>
      </c>
      <c r="C262" s="74" t="s">
        <v>1877</v>
      </c>
      <c r="D262" s="267">
        <v>426812736</v>
      </c>
      <c r="E262" s="270">
        <v>2526801348</v>
      </c>
      <c r="F262" s="74" t="s">
        <v>1858</v>
      </c>
      <c r="G262" s="265">
        <v>34523</v>
      </c>
      <c r="H262" s="82">
        <f t="shared" ca="1" si="4"/>
        <v>16</v>
      </c>
      <c r="I262" s="83" t="s">
        <v>1863</v>
      </c>
      <c r="J262" s="84">
        <v>63080</v>
      </c>
      <c r="K262" s="85">
        <v>5</v>
      </c>
    </row>
    <row r="263" spans="1:11" x14ac:dyDescent="0.2">
      <c r="A263" s="74" t="s">
        <v>2415</v>
      </c>
      <c r="B263" s="79" t="s">
        <v>28</v>
      </c>
      <c r="C263" s="74" t="s">
        <v>1871</v>
      </c>
      <c r="D263" s="267">
        <v>399060898</v>
      </c>
      <c r="E263" s="270">
        <v>2526459263</v>
      </c>
      <c r="F263" s="74" t="s">
        <v>1858</v>
      </c>
      <c r="G263" s="265">
        <v>34271</v>
      </c>
      <c r="H263" s="82">
        <f t="shared" ca="1" si="4"/>
        <v>17</v>
      </c>
      <c r="I263" s="83" t="s">
        <v>1862</v>
      </c>
      <c r="J263" s="84">
        <v>63070</v>
      </c>
      <c r="K263" s="85">
        <v>1</v>
      </c>
    </row>
    <row r="264" spans="1:11" x14ac:dyDescent="0.2">
      <c r="A264" s="74" t="s">
        <v>2173</v>
      </c>
      <c r="B264" s="79" t="s">
        <v>26</v>
      </c>
      <c r="C264" s="74" t="s">
        <v>1871</v>
      </c>
      <c r="D264" s="267">
        <v>763182349</v>
      </c>
      <c r="E264" s="270">
        <v>9194944945</v>
      </c>
      <c r="F264" s="74" t="s">
        <v>1858</v>
      </c>
      <c r="G264" s="265">
        <v>37333</v>
      </c>
      <c r="H264" s="82">
        <f t="shared" ca="1" si="4"/>
        <v>8</v>
      </c>
      <c r="I264" s="83" t="s">
        <v>1859</v>
      </c>
      <c r="J264" s="84">
        <v>75176</v>
      </c>
      <c r="K264" s="85">
        <v>3</v>
      </c>
    </row>
    <row r="265" spans="1:11" x14ac:dyDescent="0.2">
      <c r="A265" s="74" t="s">
        <v>2676</v>
      </c>
      <c r="B265" s="79" t="s">
        <v>28</v>
      </c>
      <c r="C265" s="74" t="s">
        <v>1871</v>
      </c>
      <c r="D265" s="267">
        <v>870106287</v>
      </c>
      <c r="E265" s="270">
        <v>9196456972</v>
      </c>
      <c r="F265" s="74" t="s">
        <v>1858</v>
      </c>
      <c r="G265" s="265">
        <v>34414</v>
      </c>
      <c r="H265" s="82">
        <f t="shared" ca="1" si="4"/>
        <v>16</v>
      </c>
      <c r="I265" s="83" t="s">
        <v>1863</v>
      </c>
      <c r="J265" s="84">
        <v>73072</v>
      </c>
      <c r="K265" s="85">
        <v>5</v>
      </c>
    </row>
    <row r="266" spans="1:11" x14ac:dyDescent="0.2">
      <c r="A266" s="74" t="s">
        <v>2425</v>
      </c>
      <c r="B266" s="79" t="s">
        <v>2149</v>
      </c>
      <c r="C266" s="74" t="s">
        <v>1871</v>
      </c>
      <c r="D266" s="267">
        <v>768215237</v>
      </c>
      <c r="E266" s="270">
        <v>9195060466</v>
      </c>
      <c r="F266" s="74" t="s">
        <v>1858</v>
      </c>
      <c r="G266" s="265">
        <v>36619</v>
      </c>
      <c r="H266" s="82">
        <f t="shared" ca="1" si="4"/>
        <v>10</v>
      </c>
      <c r="I266" s="83" t="s">
        <v>1863</v>
      </c>
      <c r="J266" s="84">
        <v>25310</v>
      </c>
      <c r="K266" s="85">
        <v>4</v>
      </c>
    </row>
    <row r="267" spans="1:11" x14ac:dyDescent="0.2">
      <c r="A267" s="74" t="s">
        <v>2198</v>
      </c>
      <c r="B267" s="79" t="s">
        <v>2149</v>
      </c>
      <c r="C267" s="74" t="s">
        <v>1875</v>
      </c>
      <c r="D267" s="267">
        <v>415299442</v>
      </c>
      <c r="E267" s="270">
        <v>2526609693</v>
      </c>
      <c r="F267" s="74" t="s">
        <v>1858</v>
      </c>
      <c r="G267" s="265">
        <v>35957</v>
      </c>
      <c r="H267" s="82">
        <f t="shared" ca="1" si="4"/>
        <v>12</v>
      </c>
      <c r="I267" s="83" t="s">
        <v>1860</v>
      </c>
      <c r="J267" s="84">
        <v>45450</v>
      </c>
      <c r="K267" s="85">
        <v>5</v>
      </c>
    </row>
    <row r="268" spans="1:11" x14ac:dyDescent="0.2">
      <c r="A268" s="74" t="s">
        <v>2662</v>
      </c>
      <c r="B268" s="79" t="s">
        <v>25</v>
      </c>
      <c r="C268" s="74" t="s">
        <v>27</v>
      </c>
      <c r="D268" s="267">
        <v>110184347</v>
      </c>
      <c r="E268" s="270">
        <v>2521276517</v>
      </c>
      <c r="F268" s="74" t="s">
        <v>1861</v>
      </c>
      <c r="G268" s="265">
        <v>35607</v>
      </c>
      <c r="H268" s="82">
        <f t="shared" ca="1" si="4"/>
        <v>13</v>
      </c>
      <c r="I268" s="83" t="s">
        <v>1859</v>
      </c>
      <c r="J268" s="84">
        <v>15240</v>
      </c>
      <c r="K268" s="85">
        <v>1</v>
      </c>
    </row>
    <row r="269" spans="1:11" x14ac:dyDescent="0.2">
      <c r="A269" s="74" t="s">
        <v>2639</v>
      </c>
      <c r="B269" s="79" t="s">
        <v>26</v>
      </c>
      <c r="C269" s="74" t="s">
        <v>1869</v>
      </c>
      <c r="D269" s="267">
        <v>510190628</v>
      </c>
      <c r="E269" s="270">
        <v>2528577225</v>
      </c>
      <c r="F269" s="74" t="s">
        <v>1864</v>
      </c>
      <c r="G269" s="265">
        <v>39283</v>
      </c>
      <c r="H269" s="82">
        <f t="shared" ca="1" si="4"/>
        <v>3</v>
      </c>
      <c r="I269" s="83"/>
      <c r="J269" s="84">
        <v>15744</v>
      </c>
      <c r="K269" s="85">
        <v>3</v>
      </c>
    </row>
    <row r="270" spans="1:11" x14ac:dyDescent="0.2">
      <c r="A270" s="74" t="s">
        <v>2646</v>
      </c>
      <c r="B270" s="79" t="s">
        <v>25</v>
      </c>
      <c r="C270" s="74" t="s">
        <v>1867</v>
      </c>
      <c r="D270" s="267">
        <v>806508287</v>
      </c>
      <c r="E270" s="270">
        <v>9195621928</v>
      </c>
      <c r="F270" s="74" t="s">
        <v>1858</v>
      </c>
      <c r="G270" s="265">
        <v>34587</v>
      </c>
      <c r="H270" s="82">
        <f t="shared" ca="1" si="4"/>
        <v>16</v>
      </c>
      <c r="I270" s="83" t="s">
        <v>1860</v>
      </c>
      <c r="J270" s="84">
        <v>82120</v>
      </c>
      <c r="K270" s="85">
        <v>5</v>
      </c>
    </row>
    <row r="271" spans="1:11" x14ac:dyDescent="0.2">
      <c r="A271" s="74" t="s">
        <v>2228</v>
      </c>
      <c r="B271" s="79" t="s">
        <v>26</v>
      </c>
      <c r="C271" s="74" t="s">
        <v>1878</v>
      </c>
      <c r="D271" s="267">
        <v>851400058</v>
      </c>
      <c r="E271" s="270">
        <v>9196100410</v>
      </c>
      <c r="F271" s="74" t="s">
        <v>1857</v>
      </c>
      <c r="G271" s="265">
        <v>36794</v>
      </c>
      <c r="H271" s="82">
        <f t="shared" ca="1" si="4"/>
        <v>10</v>
      </c>
      <c r="I271" s="83"/>
      <c r="J271" s="84">
        <v>60070</v>
      </c>
      <c r="K271" s="85">
        <v>3</v>
      </c>
    </row>
    <row r="272" spans="1:11" x14ac:dyDescent="0.2">
      <c r="A272" s="74" t="s">
        <v>2384</v>
      </c>
      <c r="B272" s="79" t="s">
        <v>2149</v>
      </c>
      <c r="C272" s="74" t="s">
        <v>1871</v>
      </c>
      <c r="D272" s="267">
        <v>313651312</v>
      </c>
      <c r="E272" s="270">
        <v>2524924736</v>
      </c>
      <c r="F272" s="74" t="s">
        <v>1864</v>
      </c>
      <c r="G272" s="265">
        <v>35457</v>
      </c>
      <c r="H272" s="82">
        <f t="shared" ca="1" si="4"/>
        <v>13</v>
      </c>
      <c r="I272" s="83"/>
      <c r="J272" s="84">
        <v>37612</v>
      </c>
      <c r="K272" s="85">
        <v>4</v>
      </c>
    </row>
    <row r="273" spans="1:11" x14ac:dyDescent="0.2">
      <c r="A273" s="74" t="s">
        <v>2545</v>
      </c>
      <c r="B273" s="79" t="s">
        <v>28</v>
      </c>
      <c r="C273" s="74" t="s">
        <v>1871</v>
      </c>
      <c r="D273" s="267">
        <v>650784238</v>
      </c>
      <c r="E273" s="270">
        <v>9193184277</v>
      </c>
      <c r="F273" s="74" t="s">
        <v>1857</v>
      </c>
      <c r="G273" s="265">
        <v>38579</v>
      </c>
      <c r="H273" s="82">
        <f t="shared" ca="1" si="4"/>
        <v>5</v>
      </c>
      <c r="I273" s="83"/>
      <c r="J273" s="84">
        <v>63850</v>
      </c>
      <c r="K273" s="85">
        <v>2</v>
      </c>
    </row>
    <row r="274" spans="1:11" x14ac:dyDescent="0.2">
      <c r="A274" s="74" t="s">
        <v>2638</v>
      </c>
      <c r="B274" s="79" t="s">
        <v>28</v>
      </c>
      <c r="C274" s="74" t="s">
        <v>1875</v>
      </c>
      <c r="D274" s="267">
        <v>134557291</v>
      </c>
      <c r="E274" s="270">
        <v>2521658481</v>
      </c>
      <c r="F274" s="74" t="s">
        <v>1858</v>
      </c>
      <c r="G274" s="265">
        <v>33131</v>
      </c>
      <c r="H274" s="82">
        <f t="shared" ca="1" si="4"/>
        <v>20</v>
      </c>
      <c r="I274" s="83" t="s">
        <v>1859</v>
      </c>
      <c r="J274" s="84">
        <v>48550</v>
      </c>
      <c r="K274" s="85">
        <v>5</v>
      </c>
    </row>
    <row r="275" spans="1:11" x14ac:dyDescent="0.2">
      <c r="A275" s="74" t="s">
        <v>2513</v>
      </c>
      <c r="B275" s="79" t="s">
        <v>28</v>
      </c>
      <c r="C275" s="74" t="s">
        <v>1871</v>
      </c>
      <c r="D275" s="267">
        <v>781472289</v>
      </c>
      <c r="E275" s="270">
        <v>9195228292</v>
      </c>
      <c r="F275" s="74" t="s">
        <v>1864</v>
      </c>
      <c r="G275" s="265">
        <v>35372</v>
      </c>
      <c r="H275" s="82">
        <f t="shared" ca="1" si="4"/>
        <v>14</v>
      </c>
      <c r="I275" s="83"/>
      <c r="J275" s="84">
        <v>8904</v>
      </c>
      <c r="K275" s="85">
        <v>3</v>
      </c>
    </row>
    <row r="276" spans="1:11" x14ac:dyDescent="0.2">
      <c r="A276" s="74" t="s">
        <v>74</v>
      </c>
      <c r="B276" s="79" t="s">
        <v>26</v>
      </c>
      <c r="C276" s="74" t="s">
        <v>30</v>
      </c>
      <c r="D276" s="267">
        <v>282972141</v>
      </c>
      <c r="E276" s="270">
        <v>2524248455</v>
      </c>
      <c r="F276" s="74" t="s">
        <v>1858</v>
      </c>
      <c r="G276" s="265">
        <v>36503</v>
      </c>
      <c r="H276" s="82">
        <f t="shared" ca="1" si="4"/>
        <v>10</v>
      </c>
      <c r="I276" s="83" t="s">
        <v>1865</v>
      </c>
      <c r="J276" s="84">
        <v>61150</v>
      </c>
      <c r="K276" s="85">
        <v>4</v>
      </c>
    </row>
    <row r="277" spans="1:11" x14ac:dyDescent="0.2">
      <c r="A277" s="74" t="s">
        <v>2286</v>
      </c>
      <c r="B277" s="79" t="s">
        <v>26</v>
      </c>
      <c r="C277" s="74" t="s">
        <v>1880</v>
      </c>
      <c r="D277" s="267">
        <v>354619285</v>
      </c>
      <c r="E277" s="270">
        <v>2525780571</v>
      </c>
      <c r="F277" s="74" t="s">
        <v>1858</v>
      </c>
      <c r="G277" s="265">
        <v>33196</v>
      </c>
      <c r="H277" s="82">
        <f t="shared" ca="1" si="4"/>
        <v>19</v>
      </c>
      <c r="I277" s="83" t="s">
        <v>1862</v>
      </c>
      <c r="J277" s="84">
        <v>62780</v>
      </c>
      <c r="K277" s="85">
        <v>3</v>
      </c>
    </row>
    <row r="278" spans="1:11" x14ac:dyDescent="0.2">
      <c r="A278" s="74" t="s">
        <v>2632</v>
      </c>
      <c r="B278" s="79" t="s">
        <v>156</v>
      </c>
      <c r="C278" s="74" t="s">
        <v>31</v>
      </c>
      <c r="D278" s="267">
        <v>143534593</v>
      </c>
      <c r="E278" s="270">
        <v>2521774590</v>
      </c>
      <c r="F278" s="74" t="s">
        <v>1858</v>
      </c>
      <c r="G278" s="265">
        <v>32903</v>
      </c>
      <c r="H278" s="82">
        <f t="shared" ca="1" si="4"/>
        <v>20</v>
      </c>
      <c r="I278" s="83" t="s">
        <v>1865</v>
      </c>
      <c r="J278" s="84">
        <v>44560</v>
      </c>
      <c r="K278" s="85">
        <v>2</v>
      </c>
    </row>
    <row r="279" spans="1:11" x14ac:dyDescent="0.2">
      <c r="A279" s="74" t="s">
        <v>2781</v>
      </c>
      <c r="B279" s="79" t="s">
        <v>28</v>
      </c>
      <c r="C279" s="74" t="s">
        <v>30</v>
      </c>
      <c r="D279" s="267">
        <v>494754997</v>
      </c>
      <c r="E279" s="270">
        <v>2528317543</v>
      </c>
      <c r="F279" s="74" t="s">
        <v>1858</v>
      </c>
      <c r="G279" s="265">
        <v>35659</v>
      </c>
      <c r="H279" s="82">
        <f t="shared" ca="1" si="4"/>
        <v>13</v>
      </c>
      <c r="I279" s="83" t="s">
        <v>1863</v>
      </c>
      <c r="J279" s="84">
        <v>61330</v>
      </c>
      <c r="K279" s="85">
        <v>1</v>
      </c>
    </row>
    <row r="280" spans="1:11" x14ac:dyDescent="0.2">
      <c r="A280" s="74" t="s">
        <v>61</v>
      </c>
      <c r="B280" s="79" t="s">
        <v>26</v>
      </c>
      <c r="C280" s="74" t="s">
        <v>1877</v>
      </c>
      <c r="D280" s="267">
        <v>267218084</v>
      </c>
      <c r="E280" s="270">
        <v>2523919445</v>
      </c>
      <c r="F280" s="74" t="s">
        <v>1858</v>
      </c>
      <c r="G280" s="265">
        <v>33501</v>
      </c>
      <c r="H280" s="82">
        <f t="shared" ca="1" si="4"/>
        <v>19</v>
      </c>
      <c r="I280" s="83" t="s">
        <v>1863</v>
      </c>
      <c r="J280" s="84">
        <v>73030</v>
      </c>
      <c r="K280" s="85">
        <v>5</v>
      </c>
    </row>
    <row r="281" spans="1:11" x14ac:dyDescent="0.2">
      <c r="A281" s="74" t="s">
        <v>2773</v>
      </c>
      <c r="B281" s="79" t="s">
        <v>156</v>
      </c>
      <c r="C281" s="74" t="s">
        <v>1878</v>
      </c>
      <c r="D281" s="267">
        <v>661850671</v>
      </c>
      <c r="E281" s="270">
        <v>9193441810</v>
      </c>
      <c r="F281" s="74" t="s">
        <v>1858</v>
      </c>
      <c r="G281" s="265">
        <v>38180</v>
      </c>
      <c r="H281" s="82">
        <f t="shared" ca="1" si="4"/>
        <v>6</v>
      </c>
      <c r="I281" s="83" t="s">
        <v>1862</v>
      </c>
      <c r="J281" s="84">
        <v>62688</v>
      </c>
      <c r="K281" s="85">
        <v>3</v>
      </c>
    </row>
    <row r="282" spans="1:11" x14ac:dyDescent="0.2">
      <c r="A282" s="74" t="s">
        <v>2429</v>
      </c>
      <c r="B282" s="79" t="s">
        <v>1850</v>
      </c>
      <c r="C282" s="74" t="s">
        <v>1871</v>
      </c>
      <c r="D282" s="267">
        <v>214234804</v>
      </c>
      <c r="E282" s="270">
        <v>2522888726</v>
      </c>
      <c r="F282" s="74" t="s">
        <v>1857</v>
      </c>
      <c r="G282" s="265">
        <v>38928</v>
      </c>
      <c r="H282" s="82">
        <f t="shared" ca="1" si="4"/>
        <v>4</v>
      </c>
      <c r="I282" s="83"/>
      <c r="J282" s="84">
        <v>62780</v>
      </c>
      <c r="K282" s="85">
        <v>4</v>
      </c>
    </row>
    <row r="283" spans="1:11" x14ac:dyDescent="0.2">
      <c r="A283" s="74" t="s">
        <v>2391</v>
      </c>
      <c r="B283" s="79" t="s">
        <v>156</v>
      </c>
      <c r="C283" s="74" t="s">
        <v>1875</v>
      </c>
      <c r="D283" s="267">
        <v>625531462</v>
      </c>
      <c r="E283" s="270">
        <v>9192520526</v>
      </c>
      <c r="F283" s="74" t="s">
        <v>1858</v>
      </c>
      <c r="G283" s="265">
        <v>35856</v>
      </c>
      <c r="H283" s="82">
        <f t="shared" ca="1" si="4"/>
        <v>12</v>
      </c>
      <c r="I283" s="83" t="s">
        <v>1863</v>
      </c>
      <c r="J283" s="84">
        <v>68410</v>
      </c>
      <c r="K283" s="85">
        <v>5</v>
      </c>
    </row>
    <row r="284" spans="1:11" x14ac:dyDescent="0.2">
      <c r="A284" s="74" t="s">
        <v>2558</v>
      </c>
      <c r="B284" s="79" t="s">
        <v>25</v>
      </c>
      <c r="C284" s="74" t="s">
        <v>1879</v>
      </c>
      <c r="D284" s="267">
        <v>422463024</v>
      </c>
      <c r="E284" s="270">
        <v>2526711140</v>
      </c>
      <c r="F284" s="74" t="s">
        <v>1857</v>
      </c>
      <c r="G284" s="265">
        <v>32672</v>
      </c>
      <c r="H284" s="82">
        <f t="shared" ca="1" si="4"/>
        <v>21</v>
      </c>
      <c r="I284" s="83"/>
      <c r="J284" s="84">
        <v>89450</v>
      </c>
      <c r="K284" s="85">
        <v>2</v>
      </c>
    </row>
    <row r="285" spans="1:11" x14ac:dyDescent="0.2">
      <c r="A285" s="74" t="s">
        <v>72</v>
      </c>
      <c r="B285" s="79" t="s">
        <v>1850</v>
      </c>
      <c r="C285" s="74" t="s">
        <v>29</v>
      </c>
      <c r="D285" s="267">
        <v>210173249</v>
      </c>
      <c r="E285" s="270">
        <v>2522792063</v>
      </c>
      <c r="F285" s="74" t="s">
        <v>1858</v>
      </c>
      <c r="G285" s="265">
        <v>36283</v>
      </c>
      <c r="H285" s="82">
        <f t="shared" ca="1" si="4"/>
        <v>11</v>
      </c>
      <c r="I285" s="83" t="s">
        <v>1863</v>
      </c>
      <c r="J285" s="84">
        <v>33640</v>
      </c>
      <c r="K285" s="85">
        <v>3</v>
      </c>
    </row>
    <row r="286" spans="1:11" x14ac:dyDescent="0.2">
      <c r="A286" s="74" t="s">
        <v>2259</v>
      </c>
      <c r="B286" s="79" t="s">
        <v>28</v>
      </c>
      <c r="C286" s="74" t="s">
        <v>1867</v>
      </c>
      <c r="D286" s="267">
        <v>344090854</v>
      </c>
      <c r="E286" s="270">
        <v>2525478716</v>
      </c>
      <c r="F286" s="74" t="s">
        <v>1857</v>
      </c>
      <c r="G286" s="265">
        <v>39349</v>
      </c>
      <c r="H286" s="82">
        <f t="shared" ca="1" si="4"/>
        <v>3</v>
      </c>
      <c r="I286" s="83"/>
      <c r="J286" s="84">
        <v>79460</v>
      </c>
      <c r="K286" s="85">
        <v>5</v>
      </c>
    </row>
    <row r="287" spans="1:11" x14ac:dyDescent="0.2">
      <c r="A287" s="74" t="s">
        <v>2532</v>
      </c>
      <c r="B287" s="79" t="s">
        <v>156</v>
      </c>
      <c r="C287" s="74" t="s">
        <v>1880</v>
      </c>
      <c r="D287" s="267">
        <v>360904659</v>
      </c>
      <c r="E287" s="270">
        <v>2525832994</v>
      </c>
      <c r="F287" s="74" t="s">
        <v>1864</v>
      </c>
      <c r="G287" s="265">
        <v>35848</v>
      </c>
      <c r="H287" s="82">
        <f t="shared" ca="1" si="4"/>
        <v>12</v>
      </c>
      <c r="I287" s="83"/>
      <c r="J287" s="84">
        <v>32536</v>
      </c>
      <c r="K287" s="85">
        <v>2</v>
      </c>
    </row>
    <row r="288" spans="1:11" x14ac:dyDescent="0.2">
      <c r="A288" s="74" t="s">
        <v>2629</v>
      </c>
      <c r="B288" s="79" t="s">
        <v>1850</v>
      </c>
      <c r="C288" s="74" t="s">
        <v>1867</v>
      </c>
      <c r="D288" s="267">
        <v>800685434</v>
      </c>
      <c r="E288" s="270">
        <v>9195592950</v>
      </c>
      <c r="F288" s="74" t="s">
        <v>1858</v>
      </c>
      <c r="G288" s="265">
        <v>35355</v>
      </c>
      <c r="H288" s="82">
        <f t="shared" ca="1" si="4"/>
        <v>14</v>
      </c>
      <c r="I288" s="83" t="s">
        <v>1865</v>
      </c>
      <c r="J288" s="84">
        <v>34780</v>
      </c>
      <c r="K288" s="85">
        <v>4</v>
      </c>
    </row>
    <row r="289" spans="1:11" x14ac:dyDescent="0.2">
      <c r="A289" s="74" t="s">
        <v>2810</v>
      </c>
      <c r="B289" s="79" t="s">
        <v>1850</v>
      </c>
      <c r="C289" s="74" t="s">
        <v>1874</v>
      </c>
      <c r="D289" s="267">
        <v>434927073</v>
      </c>
      <c r="E289" s="270">
        <v>2527038033</v>
      </c>
      <c r="F289" s="74" t="s">
        <v>1861</v>
      </c>
      <c r="G289" s="265">
        <v>38488</v>
      </c>
      <c r="H289" s="82">
        <f t="shared" ca="1" si="4"/>
        <v>5</v>
      </c>
      <c r="I289" s="83" t="s">
        <v>1863</v>
      </c>
      <c r="J289" s="84">
        <v>47705</v>
      </c>
      <c r="K289" s="85">
        <v>5</v>
      </c>
    </row>
    <row r="290" spans="1:11" x14ac:dyDescent="0.2">
      <c r="A290" s="74" t="s">
        <v>2630</v>
      </c>
      <c r="B290" s="79" t="s">
        <v>1850</v>
      </c>
      <c r="C290" s="74" t="s">
        <v>1878</v>
      </c>
      <c r="D290" s="267">
        <v>863161920</v>
      </c>
      <c r="E290" s="270">
        <v>9196259106</v>
      </c>
      <c r="F290" s="74" t="s">
        <v>1857</v>
      </c>
      <c r="G290" s="265">
        <v>33048</v>
      </c>
      <c r="H290" s="82">
        <f t="shared" ca="1" si="4"/>
        <v>20</v>
      </c>
      <c r="I290" s="83"/>
      <c r="J290" s="84">
        <v>60550</v>
      </c>
      <c r="K290" s="85">
        <v>2</v>
      </c>
    </row>
    <row r="291" spans="1:11" x14ac:dyDescent="0.2">
      <c r="A291" s="74" t="s">
        <v>2359</v>
      </c>
      <c r="B291" s="79" t="s">
        <v>26</v>
      </c>
      <c r="C291" s="74" t="s">
        <v>1871</v>
      </c>
      <c r="D291" s="267">
        <v>784064156</v>
      </c>
      <c r="E291" s="270">
        <v>9195252544</v>
      </c>
      <c r="F291" s="74" t="s">
        <v>1858</v>
      </c>
      <c r="G291" s="265">
        <v>35399</v>
      </c>
      <c r="H291" s="82">
        <f t="shared" ca="1" si="4"/>
        <v>13</v>
      </c>
      <c r="I291" s="83" t="s">
        <v>1859</v>
      </c>
      <c r="J291" s="84">
        <v>75120</v>
      </c>
      <c r="K291" s="85">
        <v>5</v>
      </c>
    </row>
    <row r="292" spans="1:11" x14ac:dyDescent="0.2">
      <c r="A292" s="74" t="s">
        <v>2451</v>
      </c>
      <c r="B292" s="79" t="s">
        <v>156</v>
      </c>
      <c r="C292" s="74" t="s">
        <v>1874</v>
      </c>
      <c r="D292" s="267">
        <v>708082156</v>
      </c>
      <c r="E292" s="270">
        <v>9194221208</v>
      </c>
      <c r="F292" s="74" t="s">
        <v>1857</v>
      </c>
      <c r="G292" s="265">
        <v>33444</v>
      </c>
      <c r="H292" s="82">
        <f t="shared" ca="1" si="4"/>
        <v>19</v>
      </c>
      <c r="I292" s="83"/>
      <c r="J292" s="84">
        <v>29000</v>
      </c>
      <c r="K292" s="85">
        <v>5</v>
      </c>
    </row>
    <row r="293" spans="1:11" x14ac:dyDescent="0.2">
      <c r="A293" s="74" t="s">
        <v>2515</v>
      </c>
      <c r="B293" s="79" t="s">
        <v>1850</v>
      </c>
      <c r="C293" s="74" t="s">
        <v>1878</v>
      </c>
      <c r="D293" s="267">
        <v>468953266</v>
      </c>
      <c r="E293" s="270">
        <v>2527682821</v>
      </c>
      <c r="F293" s="74" t="s">
        <v>1858</v>
      </c>
      <c r="G293" s="265">
        <v>34484</v>
      </c>
      <c r="H293" s="82">
        <f t="shared" ca="1" si="4"/>
        <v>16</v>
      </c>
      <c r="I293" s="83" t="s">
        <v>1862</v>
      </c>
      <c r="J293" s="84">
        <v>61148</v>
      </c>
      <c r="K293" s="85">
        <v>2</v>
      </c>
    </row>
    <row r="294" spans="1:11" x14ac:dyDescent="0.2">
      <c r="A294" s="74" t="s">
        <v>2387</v>
      </c>
      <c r="B294" s="79" t="s">
        <v>28</v>
      </c>
      <c r="C294" s="74" t="s">
        <v>1880</v>
      </c>
      <c r="D294" s="267">
        <v>254201611</v>
      </c>
      <c r="E294" s="270">
        <v>2523613559</v>
      </c>
      <c r="F294" s="74" t="s">
        <v>1858</v>
      </c>
      <c r="G294" s="265">
        <v>39118</v>
      </c>
      <c r="H294" s="82">
        <f t="shared" ca="1" si="4"/>
        <v>3</v>
      </c>
      <c r="I294" s="83" t="s">
        <v>1859</v>
      </c>
      <c r="J294" s="84">
        <v>82370</v>
      </c>
      <c r="K294" s="85">
        <v>5</v>
      </c>
    </row>
    <row r="295" spans="1:11" x14ac:dyDescent="0.2">
      <c r="A295" s="74" t="s">
        <v>2663</v>
      </c>
      <c r="B295" s="79" t="s">
        <v>26</v>
      </c>
      <c r="C295" s="74" t="s">
        <v>1878</v>
      </c>
      <c r="D295" s="267">
        <v>634954970</v>
      </c>
      <c r="E295" s="270">
        <v>9192687844</v>
      </c>
      <c r="F295" s="74" t="s">
        <v>1858</v>
      </c>
      <c r="G295" s="265">
        <v>38437</v>
      </c>
      <c r="H295" s="82">
        <f t="shared" ca="1" si="4"/>
        <v>5</v>
      </c>
      <c r="I295" s="83" t="s">
        <v>1863</v>
      </c>
      <c r="J295" s="84">
        <v>65880</v>
      </c>
      <c r="K295" s="85">
        <v>5</v>
      </c>
    </row>
    <row r="296" spans="1:11" x14ac:dyDescent="0.2">
      <c r="A296" s="74" t="s">
        <v>2817</v>
      </c>
      <c r="B296" s="79" t="s">
        <v>1850</v>
      </c>
      <c r="C296" s="74" t="s">
        <v>1871</v>
      </c>
      <c r="D296" s="267">
        <v>995590510</v>
      </c>
      <c r="E296" s="270">
        <v>9198912054</v>
      </c>
      <c r="F296" s="74" t="s">
        <v>1858</v>
      </c>
      <c r="G296" s="265">
        <v>35512</v>
      </c>
      <c r="H296" s="82">
        <f t="shared" ca="1" si="4"/>
        <v>13</v>
      </c>
      <c r="I296" s="83" t="s">
        <v>1862</v>
      </c>
      <c r="J296" s="84">
        <v>22660</v>
      </c>
      <c r="K296" s="85">
        <v>2</v>
      </c>
    </row>
    <row r="297" spans="1:11" x14ac:dyDescent="0.2">
      <c r="A297" s="74" t="s">
        <v>2747</v>
      </c>
      <c r="B297" s="79" t="s">
        <v>1850</v>
      </c>
      <c r="C297" s="74" t="s">
        <v>1871</v>
      </c>
      <c r="D297" s="267">
        <v>733358713</v>
      </c>
      <c r="E297" s="270">
        <v>9194626281</v>
      </c>
      <c r="F297" s="74" t="s">
        <v>1858</v>
      </c>
      <c r="G297" s="265">
        <v>37536</v>
      </c>
      <c r="H297" s="82">
        <f t="shared" ca="1" si="4"/>
        <v>8</v>
      </c>
      <c r="I297" s="83" t="s">
        <v>1859</v>
      </c>
      <c r="J297" s="84">
        <v>47340</v>
      </c>
      <c r="K297" s="85">
        <v>2</v>
      </c>
    </row>
    <row r="298" spans="1:11" x14ac:dyDescent="0.2">
      <c r="A298" s="74" t="s">
        <v>2559</v>
      </c>
      <c r="B298" s="79" t="s">
        <v>28</v>
      </c>
      <c r="C298" s="74" t="s">
        <v>1880</v>
      </c>
      <c r="D298" s="267">
        <v>100432924</v>
      </c>
      <c r="E298" s="270">
        <v>2521156902</v>
      </c>
      <c r="F298" s="74" t="s">
        <v>1858</v>
      </c>
      <c r="G298" s="265">
        <v>34442</v>
      </c>
      <c r="H298" s="82">
        <f t="shared" ca="1" si="4"/>
        <v>16</v>
      </c>
      <c r="I298" s="83" t="s">
        <v>1865</v>
      </c>
      <c r="J298" s="84">
        <v>64780</v>
      </c>
      <c r="K298" s="85">
        <v>5</v>
      </c>
    </row>
    <row r="299" spans="1:11" x14ac:dyDescent="0.2">
      <c r="A299" s="74" t="s">
        <v>2591</v>
      </c>
      <c r="B299" s="79" t="s">
        <v>1850</v>
      </c>
      <c r="C299" s="74" t="s">
        <v>1876</v>
      </c>
      <c r="D299" s="267">
        <v>159594851</v>
      </c>
      <c r="E299" s="270">
        <v>2522172913</v>
      </c>
      <c r="F299" s="74" t="s">
        <v>1857</v>
      </c>
      <c r="G299" s="265">
        <v>33798</v>
      </c>
      <c r="H299" s="82">
        <f t="shared" ca="1" si="4"/>
        <v>18</v>
      </c>
      <c r="I299" s="83"/>
      <c r="J299" s="84">
        <v>71700</v>
      </c>
      <c r="K299" s="85">
        <v>2</v>
      </c>
    </row>
    <row r="300" spans="1:11" x14ac:dyDescent="0.2">
      <c r="A300" s="74" t="s">
        <v>46</v>
      </c>
      <c r="B300" s="79" t="s">
        <v>156</v>
      </c>
      <c r="C300" s="74" t="s">
        <v>1880</v>
      </c>
      <c r="D300" s="267">
        <v>283476654</v>
      </c>
      <c r="E300" s="270">
        <v>2524249228</v>
      </c>
      <c r="F300" s="74" t="s">
        <v>1858</v>
      </c>
      <c r="G300" s="265">
        <v>39926</v>
      </c>
      <c r="H300" s="82">
        <f t="shared" ca="1" si="4"/>
        <v>1</v>
      </c>
      <c r="I300" s="83" t="s">
        <v>1863</v>
      </c>
      <c r="J300" s="84">
        <v>70730</v>
      </c>
      <c r="K300" s="85">
        <v>1</v>
      </c>
    </row>
    <row r="301" spans="1:11" x14ac:dyDescent="0.2">
      <c r="A301" s="74" t="s">
        <v>2470</v>
      </c>
      <c r="B301" s="79" t="s">
        <v>26</v>
      </c>
      <c r="C301" s="74" t="s">
        <v>1871</v>
      </c>
      <c r="D301" s="267">
        <v>536516131</v>
      </c>
      <c r="E301" s="270">
        <v>9191163627</v>
      </c>
      <c r="F301" s="74" t="s">
        <v>1858</v>
      </c>
      <c r="G301" s="265">
        <v>36826</v>
      </c>
      <c r="H301" s="82">
        <f t="shared" ca="1" si="4"/>
        <v>10</v>
      </c>
      <c r="I301" s="83" t="s">
        <v>1865</v>
      </c>
      <c r="J301" s="84">
        <v>64130</v>
      </c>
      <c r="K301" s="85">
        <v>1</v>
      </c>
    </row>
    <row r="302" spans="1:11" x14ac:dyDescent="0.2">
      <c r="A302" s="74" t="s">
        <v>2155</v>
      </c>
      <c r="B302" s="79" t="s">
        <v>28</v>
      </c>
      <c r="C302" s="74" t="s">
        <v>1871</v>
      </c>
      <c r="D302" s="267">
        <v>269873478</v>
      </c>
      <c r="E302" s="270">
        <v>2523922629</v>
      </c>
      <c r="F302" s="74" t="s">
        <v>1857</v>
      </c>
      <c r="G302" s="265">
        <v>37897</v>
      </c>
      <c r="H302" s="82">
        <f t="shared" ca="1" si="4"/>
        <v>7</v>
      </c>
      <c r="I302" s="83"/>
      <c r="J302" s="84">
        <v>40940</v>
      </c>
      <c r="K302" s="85">
        <v>2</v>
      </c>
    </row>
    <row r="303" spans="1:11" x14ac:dyDescent="0.2">
      <c r="A303" s="74" t="s">
        <v>2166</v>
      </c>
      <c r="B303" s="79" t="s">
        <v>1850</v>
      </c>
      <c r="C303" s="74" t="s">
        <v>1878</v>
      </c>
      <c r="D303" s="267">
        <v>868364739</v>
      </c>
      <c r="E303" s="270">
        <v>9196422185</v>
      </c>
      <c r="F303" s="74" t="s">
        <v>1858</v>
      </c>
      <c r="G303" s="265">
        <v>34676</v>
      </c>
      <c r="H303" s="82">
        <f t="shared" ca="1" si="4"/>
        <v>15</v>
      </c>
      <c r="I303" s="83" t="s">
        <v>1862</v>
      </c>
      <c r="J303" s="84">
        <v>72700</v>
      </c>
      <c r="K303" s="85">
        <v>5</v>
      </c>
    </row>
    <row r="304" spans="1:11" x14ac:dyDescent="0.2">
      <c r="A304" s="74" t="s">
        <v>2525</v>
      </c>
      <c r="B304" s="79" t="s">
        <v>26</v>
      </c>
      <c r="C304" s="74" t="s">
        <v>1878</v>
      </c>
      <c r="D304" s="267">
        <v>168791562</v>
      </c>
      <c r="E304" s="270">
        <v>2522433774</v>
      </c>
      <c r="F304" s="74" t="s">
        <v>1857</v>
      </c>
      <c r="G304" s="265">
        <v>39794</v>
      </c>
      <c r="H304" s="82">
        <f t="shared" ca="1" si="4"/>
        <v>1</v>
      </c>
      <c r="I304" s="83"/>
      <c r="J304" s="84">
        <v>39550</v>
      </c>
      <c r="K304" s="85">
        <v>5</v>
      </c>
    </row>
    <row r="305" spans="1:14" x14ac:dyDescent="0.2">
      <c r="A305" s="74" t="s">
        <v>2485</v>
      </c>
      <c r="B305" s="79" t="s">
        <v>1850</v>
      </c>
      <c r="C305" s="74" t="s">
        <v>1873</v>
      </c>
      <c r="D305" s="267">
        <v>230192897</v>
      </c>
      <c r="E305" s="270">
        <v>2523040292</v>
      </c>
      <c r="F305" s="74" t="s">
        <v>1858</v>
      </c>
      <c r="G305" s="265">
        <v>38428</v>
      </c>
      <c r="H305" s="82">
        <f t="shared" ca="1" si="4"/>
        <v>5</v>
      </c>
      <c r="I305" s="83" t="s">
        <v>1860</v>
      </c>
      <c r="J305" s="84">
        <v>71400</v>
      </c>
      <c r="K305" s="85">
        <v>4</v>
      </c>
    </row>
    <row r="306" spans="1:14" x14ac:dyDescent="0.2">
      <c r="A306" s="74" t="s">
        <v>2556</v>
      </c>
      <c r="B306" s="79" t="s">
        <v>28</v>
      </c>
      <c r="C306" s="74" t="s">
        <v>1866</v>
      </c>
      <c r="D306" s="267">
        <v>831188207</v>
      </c>
      <c r="E306" s="270">
        <v>9195882405</v>
      </c>
      <c r="F306" s="74" t="s">
        <v>1861</v>
      </c>
      <c r="G306" s="265">
        <v>38807</v>
      </c>
      <c r="H306" s="82">
        <f t="shared" ca="1" si="4"/>
        <v>4</v>
      </c>
      <c r="I306" s="83" t="s">
        <v>1865</v>
      </c>
      <c r="J306" s="84">
        <v>46095</v>
      </c>
      <c r="K306" s="85">
        <v>3</v>
      </c>
      <c r="M306" s="95"/>
      <c r="N306" s="86"/>
    </row>
    <row r="307" spans="1:14" x14ac:dyDescent="0.2">
      <c r="A307" s="74" t="s">
        <v>18</v>
      </c>
      <c r="B307" s="79" t="s">
        <v>28</v>
      </c>
      <c r="C307" s="74" t="s">
        <v>1878</v>
      </c>
      <c r="D307" s="267">
        <v>565952209</v>
      </c>
      <c r="E307" s="270">
        <v>9191630739</v>
      </c>
      <c r="F307" s="74" t="s">
        <v>1858</v>
      </c>
      <c r="G307" s="265">
        <v>38836</v>
      </c>
      <c r="H307" s="82">
        <f t="shared" ca="1" si="4"/>
        <v>4</v>
      </c>
      <c r="I307" s="83" t="s">
        <v>1859</v>
      </c>
      <c r="J307" s="84">
        <v>44650</v>
      </c>
      <c r="K307" s="85">
        <v>1</v>
      </c>
    </row>
    <row r="308" spans="1:14" x14ac:dyDescent="0.2">
      <c r="A308" s="74" t="s">
        <v>2489</v>
      </c>
      <c r="B308" s="79" t="s">
        <v>28</v>
      </c>
      <c r="C308" s="74" t="s">
        <v>1867</v>
      </c>
      <c r="D308" s="267">
        <v>110547055</v>
      </c>
      <c r="E308" s="270">
        <v>2521277028</v>
      </c>
      <c r="F308" s="74" t="s">
        <v>1858</v>
      </c>
      <c r="G308" s="265">
        <v>39986</v>
      </c>
      <c r="H308" s="82">
        <f t="shared" ca="1" si="4"/>
        <v>1</v>
      </c>
      <c r="I308" s="83" t="s">
        <v>1865</v>
      </c>
      <c r="J308" s="84">
        <v>68910</v>
      </c>
      <c r="K308" s="85">
        <v>5</v>
      </c>
    </row>
    <row r="309" spans="1:14" x14ac:dyDescent="0.2">
      <c r="A309" s="74" t="s">
        <v>2257</v>
      </c>
      <c r="B309" s="79" t="s">
        <v>28</v>
      </c>
      <c r="C309" s="74" t="s">
        <v>1879</v>
      </c>
      <c r="D309" s="267">
        <v>907491320</v>
      </c>
      <c r="E309" s="270">
        <v>9196999991</v>
      </c>
      <c r="F309" s="74" t="s">
        <v>1857</v>
      </c>
      <c r="G309" s="265">
        <v>35869</v>
      </c>
      <c r="H309" s="82">
        <f t="shared" ca="1" si="4"/>
        <v>12</v>
      </c>
      <c r="I309" s="83"/>
      <c r="J309" s="84">
        <v>54840</v>
      </c>
      <c r="K309" s="85">
        <v>4</v>
      </c>
    </row>
    <row r="310" spans="1:14" x14ac:dyDescent="0.2">
      <c r="A310" s="74" t="s">
        <v>2544</v>
      </c>
      <c r="B310" s="79" t="s">
        <v>28</v>
      </c>
      <c r="C310" s="74" t="s">
        <v>1191</v>
      </c>
      <c r="D310" s="267">
        <v>145240921</v>
      </c>
      <c r="E310" s="270">
        <v>2521780498</v>
      </c>
      <c r="F310" s="74" t="s">
        <v>1857</v>
      </c>
      <c r="G310" s="265">
        <v>33915</v>
      </c>
      <c r="H310" s="82">
        <f t="shared" ca="1" si="4"/>
        <v>18</v>
      </c>
      <c r="I310" s="83"/>
      <c r="J310" s="84">
        <v>64720</v>
      </c>
      <c r="K310" s="85">
        <v>5</v>
      </c>
    </row>
    <row r="311" spans="1:14" x14ac:dyDescent="0.2">
      <c r="A311" s="74" t="s">
        <v>2416</v>
      </c>
      <c r="B311" s="79" t="s">
        <v>28</v>
      </c>
      <c r="C311" s="74" t="s">
        <v>1880</v>
      </c>
      <c r="D311" s="267">
        <v>561530671</v>
      </c>
      <c r="E311" s="270">
        <v>9191534053</v>
      </c>
      <c r="F311" s="74" t="s">
        <v>1861</v>
      </c>
      <c r="G311" s="265">
        <v>34856</v>
      </c>
      <c r="H311" s="82">
        <f t="shared" ca="1" si="4"/>
        <v>15</v>
      </c>
      <c r="I311" s="83" t="s">
        <v>1862</v>
      </c>
      <c r="J311" s="84">
        <v>37660</v>
      </c>
      <c r="K311" s="85">
        <v>4</v>
      </c>
    </row>
    <row r="312" spans="1:14" x14ac:dyDescent="0.2">
      <c r="A312" s="74" t="s">
        <v>2707</v>
      </c>
      <c r="B312" s="79" t="s">
        <v>1850</v>
      </c>
      <c r="C312" s="74" t="s">
        <v>1880</v>
      </c>
      <c r="D312" s="267">
        <v>135633006</v>
      </c>
      <c r="E312" s="270">
        <v>2521667727</v>
      </c>
      <c r="F312" s="74" t="s">
        <v>1857</v>
      </c>
      <c r="G312" s="265">
        <v>33179</v>
      </c>
      <c r="H312" s="82">
        <f t="shared" ca="1" si="4"/>
        <v>20</v>
      </c>
      <c r="I312" s="83"/>
      <c r="J312" s="84">
        <v>59128</v>
      </c>
      <c r="K312" s="85">
        <v>4</v>
      </c>
    </row>
    <row r="313" spans="1:14" x14ac:dyDescent="0.2">
      <c r="A313" s="74" t="s">
        <v>2535</v>
      </c>
      <c r="B313" s="79" t="s">
        <v>156</v>
      </c>
      <c r="C313" s="74" t="s">
        <v>1879</v>
      </c>
      <c r="D313" s="267">
        <v>722630791</v>
      </c>
      <c r="E313" s="270">
        <v>9194483888</v>
      </c>
      <c r="F313" s="74" t="s">
        <v>1858</v>
      </c>
      <c r="G313" s="265">
        <v>35904</v>
      </c>
      <c r="H313" s="82">
        <f t="shared" ca="1" si="4"/>
        <v>12</v>
      </c>
      <c r="I313" s="83" t="s">
        <v>1863</v>
      </c>
      <c r="J313" s="84">
        <v>48250</v>
      </c>
      <c r="K313" s="85">
        <v>3</v>
      </c>
    </row>
    <row r="314" spans="1:14" x14ac:dyDescent="0.2">
      <c r="A314" s="74" t="s">
        <v>59</v>
      </c>
      <c r="B314" s="79" t="s">
        <v>1850</v>
      </c>
      <c r="C314" s="74" t="s">
        <v>1871</v>
      </c>
      <c r="D314" s="267">
        <v>425598783</v>
      </c>
      <c r="E314" s="270">
        <v>2526738901</v>
      </c>
      <c r="F314" s="74" t="s">
        <v>1858</v>
      </c>
      <c r="G314" s="265">
        <v>33110</v>
      </c>
      <c r="H314" s="82">
        <f t="shared" ca="1" si="4"/>
        <v>20</v>
      </c>
      <c r="I314" s="83" t="s">
        <v>1863</v>
      </c>
      <c r="J314" s="84">
        <v>58910</v>
      </c>
      <c r="K314" s="85">
        <v>1</v>
      </c>
    </row>
    <row r="315" spans="1:14" x14ac:dyDescent="0.2">
      <c r="A315" s="74" t="s">
        <v>51</v>
      </c>
      <c r="B315" s="79" t="s">
        <v>26</v>
      </c>
      <c r="C315" s="74" t="s">
        <v>31</v>
      </c>
      <c r="D315" s="267">
        <v>285295419</v>
      </c>
      <c r="E315" s="270">
        <v>2524252315</v>
      </c>
      <c r="F315" s="74" t="s">
        <v>1858</v>
      </c>
      <c r="G315" s="265">
        <v>32850</v>
      </c>
      <c r="H315" s="82">
        <f t="shared" ca="1" si="4"/>
        <v>20</v>
      </c>
      <c r="I315" s="83" t="s">
        <v>1863</v>
      </c>
      <c r="J315" s="84">
        <v>77720</v>
      </c>
      <c r="K315" s="85">
        <v>3</v>
      </c>
    </row>
    <row r="316" spans="1:14" x14ac:dyDescent="0.2">
      <c r="A316" s="74" t="s">
        <v>2708</v>
      </c>
      <c r="B316" s="79" t="s">
        <v>156</v>
      </c>
      <c r="C316" s="74" t="s">
        <v>1877</v>
      </c>
      <c r="D316" s="267">
        <v>418701946</v>
      </c>
      <c r="E316" s="270">
        <v>2526674988</v>
      </c>
      <c r="F316" s="74" t="s">
        <v>1861</v>
      </c>
      <c r="G316" s="265">
        <v>39783</v>
      </c>
      <c r="H316" s="82">
        <f t="shared" ca="1" si="4"/>
        <v>1</v>
      </c>
      <c r="I316" s="83" t="s">
        <v>1859</v>
      </c>
      <c r="J316" s="84">
        <v>16925</v>
      </c>
      <c r="K316" s="85">
        <v>1</v>
      </c>
    </row>
    <row r="317" spans="1:14" x14ac:dyDescent="0.2">
      <c r="A317" s="74" t="s">
        <v>2640</v>
      </c>
      <c r="B317" s="79" t="s">
        <v>26</v>
      </c>
      <c r="C317" s="74" t="s">
        <v>1871</v>
      </c>
      <c r="D317" s="267">
        <v>407299017</v>
      </c>
      <c r="E317" s="270">
        <v>2526532463</v>
      </c>
      <c r="F317" s="74" t="s">
        <v>1858</v>
      </c>
      <c r="G317" s="265">
        <v>33111</v>
      </c>
      <c r="H317" s="82">
        <f t="shared" ca="1" si="4"/>
        <v>20</v>
      </c>
      <c r="I317" s="83" t="s">
        <v>1863</v>
      </c>
      <c r="J317" s="84">
        <v>26190</v>
      </c>
      <c r="K317" s="85">
        <v>5</v>
      </c>
    </row>
    <row r="318" spans="1:14" x14ac:dyDescent="0.2">
      <c r="A318" s="74" t="s">
        <v>2729</v>
      </c>
      <c r="B318" s="79" t="s">
        <v>26</v>
      </c>
      <c r="C318" s="74" t="s">
        <v>1189</v>
      </c>
      <c r="D318" s="267">
        <v>696435191</v>
      </c>
      <c r="E318" s="270">
        <v>9194018412</v>
      </c>
      <c r="F318" s="74" t="s">
        <v>1864</v>
      </c>
      <c r="G318" s="265">
        <v>39703</v>
      </c>
      <c r="H318" s="82">
        <f t="shared" ca="1" si="4"/>
        <v>2</v>
      </c>
      <c r="I318" s="83"/>
      <c r="J318" s="84">
        <v>27484</v>
      </c>
      <c r="K318" s="85">
        <v>4</v>
      </c>
      <c r="M318" s="95"/>
      <c r="N318" s="86"/>
    </row>
    <row r="319" spans="1:14" x14ac:dyDescent="0.2">
      <c r="A319" s="74" t="s">
        <v>2821</v>
      </c>
      <c r="B319" s="79" t="s">
        <v>28</v>
      </c>
      <c r="C319" s="74" t="s">
        <v>1189</v>
      </c>
      <c r="D319" s="267">
        <v>113252240</v>
      </c>
      <c r="E319" s="270">
        <v>2521384592</v>
      </c>
      <c r="F319" s="74" t="s">
        <v>1861</v>
      </c>
      <c r="G319" s="265">
        <v>39962</v>
      </c>
      <c r="H319" s="82">
        <f t="shared" ca="1" si="4"/>
        <v>1</v>
      </c>
      <c r="I319" s="83" t="s">
        <v>1863</v>
      </c>
      <c r="J319" s="84">
        <v>10520</v>
      </c>
      <c r="K319" s="85">
        <v>4</v>
      </c>
    </row>
    <row r="320" spans="1:14" x14ac:dyDescent="0.2">
      <c r="A320" s="74" t="s">
        <v>2289</v>
      </c>
      <c r="B320" s="79" t="s">
        <v>1850</v>
      </c>
      <c r="C320" s="74" t="s">
        <v>24</v>
      </c>
      <c r="D320" s="267">
        <v>828715080</v>
      </c>
      <c r="E320" s="270">
        <v>9195858234</v>
      </c>
      <c r="F320" s="74" t="s">
        <v>1858</v>
      </c>
      <c r="G320" s="265">
        <v>35561</v>
      </c>
      <c r="H320" s="82">
        <f t="shared" ca="1" si="4"/>
        <v>13</v>
      </c>
      <c r="I320" s="83" t="s">
        <v>1859</v>
      </c>
      <c r="J320" s="84">
        <v>44550</v>
      </c>
      <c r="K320" s="85">
        <v>1</v>
      </c>
      <c r="M320" s="91"/>
    </row>
    <row r="321" spans="1:11" x14ac:dyDescent="0.2">
      <c r="A321" s="74" t="s">
        <v>2393</v>
      </c>
      <c r="B321" s="79" t="s">
        <v>25</v>
      </c>
      <c r="C321" s="74" t="s">
        <v>1874</v>
      </c>
      <c r="D321" s="267">
        <v>737152868</v>
      </c>
      <c r="E321" s="270">
        <v>9194679864</v>
      </c>
      <c r="F321" s="74" t="s">
        <v>1857</v>
      </c>
      <c r="G321" s="265">
        <v>35589</v>
      </c>
      <c r="H321" s="82">
        <f t="shared" ca="1" si="4"/>
        <v>13</v>
      </c>
      <c r="I321" s="83"/>
      <c r="J321" s="84">
        <v>31270</v>
      </c>
      <c r="K321" s="85">
        <v>5</v>
      </c>
    </row>
    <row r="322" spans="1:11" x14ac:dyDescent="0.2">
      <c r="A322" s="74" t="s">
        <v>2645</v>
      </c>
      <c r="B322" s="79" t="s">
        <v>26</v>
      </c>
      <c r="C322" s="74" t="s">
        <v>1874</v>
      </c>
      <c r="D322" s="267">
        <v>135965371</v>
      </c>
      <c r="E322" s="270">
        <v>2521683770</v>
      </c>
      <c r="F322" s="74" t="s">
        <v>1861</v>
      </c>
      <c r="G322" s="265">
        <v>39741</v>
      </c>
      <c r="H322" s="82">
        <f t="shared" ref="H322:H385" ca="1" si="5">DATEDIF(G322,TODAY(),"Y")</f>
        <v>2</v>
      </c>
      <c r="I322" s="83" t="s">
        <v>1863</v>
      </c>
      <c r="J322" s="84">
        <v>20040</v>
      </c>
      <c r="K322" s="85">
        <v>3</v>
      </c>
    </row>
    <row r="323" spans="1:11" x14ac:dyDescent="0.2">
      <c r="A323" s="74" t="s">
        <v>2744</v>
      </c>
      <c r="B323" s="79" t="s">
        <v>28</v>
      </c>
      <c r="C323" s="74" t="s">
        <v>1867</v>
      </c>
      <c r="D323" s="267">
        <v>481336564</v>
      </c>
      <c r="E323" s="270">
        <v>2528012440</v>
      </c>
      <c r="F323" s="74" t="s">
        <v>1861</v>
      </c>
      <c r="G323" s="265">
        <v>33938</v>
      </c>
      <c r="H323" s="82">
        <f t="shared" ca="1" si="5"/>
        <v>17</v>
      </c>
      <c r="I323" s="83" t="s">
        <v>1860</v>
      </c>
      <c r="J323" s="84">
        <v>38920</v>
      </c>
      <c r="K323" s="85">
        <v>4</v>
      </c>
    </row>
    <row r="324" spans="1:11" x14ac:dyDescent="0.2">
      <c r="A324" s="74" t="s">
        <v>66</v>
      </c>
      <c r="B324" s="79" t="s">
        <v>26</v>
      </c>
      <c r="C324" s="74" t="s">
        <v>1878</v>
      </c>
      <c r="D324" s="267">
        <v>717503282</v>
      </c>
      <c r="E324" s="270">
        <v>9194375399</v>
      </c>
      <c r="F324" s="74" t="s">
        <v>1857</v>
      </c>
      <c r="G324" s="265">
        <v>35687</v>
      </c>
      <c r="H324" s="82">
        <f t="shared" ca="1" si="5"/>
        <v>13</v>
      </c>
      <c r="I324" s="83"/>
      <c r="J324" s="84">
        <v>57990</v>
      </c>
      <c r="K324" s="85">
        <v>5</v>
      </c>
    </row>
    <row r="325" spans="1:11" x14ac:dyDescent="0.2">
      <c r="A325" s="74" t="s">
        <v>2699</v>
      </c>
      <c r="B325" s="79" t="s">
        <v>28</v>
      </c>
      <c r="C325" s="74" t="s">
        <v>1190</v>
      </c>
      <c r="D325" s="267">
        <v>631405285</v>
      </c>
      <c r="E325" s="270">
        <v>9192683895</v>
      </c>
      <c r="F325" s="74" t="s">
        <v>1857</v>
      </c>
      <c r="G325" s="265">
        <v>39643</v>
      </c>
      <c r="H325" s="82">
        <f t="shared" ca="1" si="5"/>
        <v>2</v>
      </c>
      <c r="I325" s="83"/>
      <c r="J325" s="84">
        <v>59350</v>
      </c>
      <c r="K325" s="85">
        <v>5</v>
      </c>
    </row>
    <row r="326" spans="1:11" x14ac:dyDescent="0.2">
      <c r="A326" s="74" t="s">
        <v>2345</v>
      </c>
      <c r="B326" s="79" t="s">
        <v>25</v>
      </c>
      <c r="C326" s="74" t="s">
        <v>1878</v>
      </c>
      <c r="D326" s="267">
        <v>668708287</v>
      </c>
      <c r="E326" s="270">
        <v>9193557946</v>
      </c>
      <c r="F326" s="74" t="s">
        <v>1858</v>
      </c>
      <c r="G326" s="265">
        <v>35308</v>
      </c>
      <c r="H326" s="82">
        <f t="shared" ca="1" si="5"/>
        <v>14</v>
      </c>
      <c r="I326" s="83" t="s">
        <v>1862</v>
      </c>
      <c r="J326" s="84">
        <v>73740</v>
      </c>
      <c r="K326" s="85">
        <v>4</v>
      </c>
    </row>
    <row r="327" spans="1:11" x14ac:dyDescent="0.2">
      <c r="A327" s="74" t="s">
        <v>2812</v>
      </c>
      <c r="B327" s="79" t="s">
        <v>156</v>
      </c>
      <c r="C327" s="74" t="s">
        <v>1879</v>
      </c>
      <c r="D327" s="267">
        <v>868128171</v>
      </c>
      <c r="E327" s="270">
        <v>9196410575</v>
      </c>
      <c r="F327" s="74" t="s">
        <v>1864</v>
      </c>
      <c r="G327" s="265">
        <v>35947</v>
      </c>
      <c r="H327" s="82">
        <f t="shared" ca="1" si="5"/>
        <v>12</v>
      </c>
      <c r="I327" s="83"/>
      <c r="J327" s="84">
        <v>15552</v>
      </c>
      <c r="K327" s="85">
        <v>4</v>
      </c>
    </row>
    <row r="328" spans="1:11" x14ac:dyDescent="0.2">
      <c r="A328" s="74" t="s">
        <v>2858</v>
      </c>
      <c r="B328" s="79" t="s">
        <v>156</v>
      </c>
      <c r="C328" s="74" t="s">
        <v>1880</v>
      </c>
      <c r="D328" s="267">
        <v>102159909</v>
      </c>
      <c r="E328" s="270">
        <v>2521220758</v>
      </c>
      <c r="F328" s="74" t="s">
        <v>1861</v>
      </c>
      <c r="G328" s="265">
        <v>34687</v>
      </c>
      <c r="H328" s="82">
        <f t="shared" ca="1" si="5"/>
        <v>15</v>
      </c>
      <c r="I328" s="83" t="s">
        <v>1863</v>
      </c>
      <c r="J328" s="84">
        <v>38105</v>
      </c>
      <c r="K328" s="85">
        <v>2</v>
      </c>
    </row>
    <row r="329" spans="1:11" x14ac:dyDescent="0.2">
      <c r="A329" s="74" t="s">
        <v>2796</v>
      </c>
      <c r="B329" s="79" t="s">
        <v>26</v>
      </c>
      <c r="C329" s="74" t="s">
        <v>1878</v>
      </c>
      <c r="D329" s="267">
        <v>486016972</v>
      </c>
      <c r="E329" s="270">
        <v>2528159919</v>
      </c>
      <c r="F329" s="74" t="s">
        <v>1858</v>
      </c>
      <c r="G329" s="265">
        <v>33559</v>
      </c>
      <c r="H329" s="82">
        <f t="shared" ca="1" si="5"/>
        <v>18</v>
      </c>
      <c r="I329" s="83" t="s">
        <v>1865</v>
      </c>
      <c r="J329" s="84">
        <v>69420</v>
      </c>
      <c r="K329" s="85">
        <v>2</v>
      </c>
    </row>
    <row r="330" spans="1:11" x14ac:dyDescent="0.2">
      <c r="A330" s="74" t="s">
        <v>2762</v>
      </c>
      <c r="B330" s="79" t="s">
        <v>26</v>
      </c>
      <c r="C330" s="74" t="s">
        <v>1879</v>
      </c>
      <c r="D330" s="267">
        <v>291798311</v>
      </c>
      <c r="E330" s="270">
        <v>2524383168</v>
      </c>
      <c r="F330" s="74" t="s">
        <v>1864</v>
      </c>
      <c r="G330" s="265">
        <v>33735</v>
      </c>
      <c r="H330" s="82">
        <f t="shared" ca="1" si="5"/>
        <v>18</v>
      </c>
      <c r="I330" s="83"/>
      <c r="J330" s="84">
        <v>36788</v>
      </c>
      <c r="K330" s="85">
        <v>4</v>
      </c>
    </row>
    <row r="331" spans="1:11" x14ac:dyDescent="0.2">
      <c r="A331" s="74" t="s">
        <v>2626</v>
      </c>
      <c r="B331" s="79" t="s">
        <v>26</v>
      </c>
      <c r="C331" s="74" t="s">
        <v>1878</v>
      </c>
      <c r="D331" s="267">
        <v>287476507</v>
      </c>
      <c r="E331" s="270">
        <v>2524264889</v>
      </c>
      <c r="F331" s="74" t="s">
        <v>1857</v>
      </c>
      <c r="G331" s="265">
        <v>32624</v>
      </c>
      <c r="H331" s="82">
        <f t="shared" ca="1" si="5"/>
        <v>21</v>
      </c>
      <c r="I331" s="83"/>
      <c r="J331" s="84">
        <v>58650</v>
      </c>
      <c r="K331" s="85">
        <v>4</v>
      </c>
    </row>
    <row r="332" spans="1:11" x14ac:dyDescent="0.2">
      <c r="A332" s="74" t="s">
        <v>2230</v>
      </c>
      <c r="B332" s="79" t="s">
        <v>26</v>
      </c>
      <c r="C332" s="74" t="s">
        <v>1877</v>
      </c>
      <c r="D332" s="267">
        <v>120479503</v>
      </c>
      <c r="E332" s="270">
        <v>2521569304</v>
      </c>
      <c r="F332" s="74" t="s">
        <v>1858</v>
      </c>
      <c r="G332" s="265">
        <v>32968</v>
      </c>
      <c r="H332" s="82">
        <f t="shared" ca="1" si="5"/>
        <v>20</v>
      </c>
      <c r="I332" s="83" t="s">
        <v>1859</v>
      </c>
      <c r="J332" s="84">
        <v>43580</v>
      </c>
      <c r="K332" s="85">
        <v>5</v>
      </c>
    </row>
    <row r="333" spans="1:11" x14ac:dyDescent="0.2">
      <c r="A333" s="74" t="s">
        <v>2454</v>
      </c>
      <c r="B333" s="79" t="s">
        <v>28</v>
      </c>
      <c r="C333" s="74" t="s">
        <v>1880</v>
      </c>
      <c r="D333" s="267">
        <v>938508346</v>
      </c>
      <c r="E333" s="270">
        <v>9197764351</v>
      </c>
      <c r="F333" s="74" t="s">
        <v>1858</v>
      </c>
      <c r="G333" s="265">
        <v>34666</v>
      </c>
      <c r="H333" s="82">
        <f t="shared" ca="1" si="5"/>
        <v>15</v>
      </c>
      <c r="I333" s="83" t="s">
        <v>1859</v>
      </c>
      <c r="J333" s="84">
        <v>58370</v>
      </c>
      <c r="K333" s="85">
        <v>5</v>
      </c>
    </row>
    <row r="334" spans="1:11" x14ac:dyDescent="0.2">
      <c r="A334" s="74" t="s">
        <v>2216</v>
      </c>
      <c r="B334" s="79" t="s">
        <v>28</v>
      </c>
      <c r="C334" s="74" t="s">
        <v>1875</v>
      </c>
      <c r="D334" s="267">
        <v>548283920</v>
      </c>
      <c r="E334" s="270">
        <v>9191308831</v>
      </c>
      <c r="F334" s="74" t="s">
        <v>1857</v>
      </c>
      <c r="G334" s="265">
        <v>37193</v>
      </c>
      <c r="H334" s="82">
        <f t="shared" ca="1" si="5"/>
        <v>9</v>
      </c>
      <c r="I334" s="83"/>
      <c r="J334" s="84">
        <v>78100</v>
      </c>
      <c r="K334" s="85">
        <v>3</v>
      </c>
    </row>
    <row r="335" spans="1:11" x14ac:dyDescent="0.2">
      <c r="A335" s="74" t="s">
        <v>2219</v>
      </c>
      <c r="B335" s="79" t="s">
        <v>1850</v>
      </c>
      <c r="C335" s="74" t="s">
        <v>1877</v>
      </c>
      <c r="D335" s="267">
        <v>867100310</v>
      </c>
      <c r="E335" s="270">
        <v>9196354278</v>
      </c>
      <c r="F335" s="74" t="s">
        <v>1858</v>
      </c>
      <c r="G335" s="265">
        <v>33026</v>
      </c>
      <c r="H335" s="82">
        <f t="shared" ca="1" si="5"/>
        <v>20</v>
      </c>
      <c r="I335" s="83" t="s">
        <v>1859</v>
      </c>
      <c r="J335" s="84">
        <v>26360</v>
      </c>
      <c r="K335" s="85">
        <v>1</v>
      </c>
    </row>
    <row r="336" spans="1:11" x14ac:dyDescent="0.2">
      <c r="A336" s="74" t="s">
        <v>2418</v>
      </c>
      <c r="B336" s="79" t="s">
        <v>156</v>
      </c>
      <c r="C336" s="74" t="s">
        <v>1879</v>
      </c>
      <c r="D336" s="267">
        <v>658842625</v>
      </c>
      <c r="E336" s="270">
        <v>9193302808</v>
      </c>
      <c r="F336" s="74" t="s">
        <v>1858</v>
      </c>
      <c r="G336" s="265">
        <v>37015</v>
      </c>
      <c r="H336" s="82">
        <f t="shared" ca="1" si="5"/>
        <v>9</v>
      </c>
      <c r="I336" s="83" t="s">
        <v>1863</v>
      </c>
      <c r="J336" s="84">
        <v>82490</v>
      </c>
      <c r="K336" s="85">
        <v>5</v>
      </c>
    </row>
    <row r="337" spans="1:11" x14ac:dyDescent="0.2">
      <c r="A337" s="74" t="s">
        <v>2698</v>
      </c>
      <c r="B337" s="79" t="s">
        <v>26</v>
      </c>
      <c r="C337" s="74" t="s">
        <v>30</v>
      </c>
      <c r="D337" s="267">
        <v>393051351</v>
      </c>
      <c r="E337" s="270">
        <v>2526345909</v>
      </c>
      <c r="F337" s="74" t="s">
        <v>1857</v>
      </c>
      <c r="G337" s="265">
        <v>35349</v>
      </c>
      <c r="H337" s="82">
        <f t="shared" ca="1" si="5"/>
        <v>14</v>
      </c>
      <c r="I337" s="83"/>
      <c r="J337" s="84">
        <v>64470</v>
      </c>
      <c r="K337" s="85">
        <v>3</v>
      </c>
    </row>
    <row r="338" spans="1:11" x14ac:dyDescent="0.2">
      <c r="A338" s="74" t="s">
        <v>2266</v>
      </c>
      <c r="B338" s="79" t="s">
        <v>28</v>
      </c>
      <c r="C338" s="74" t="s">
        <v>1879</v>
      </c>
      <c r="D338" s="267">
        <v>930282755</v>
      </c>
      <c r="E338" s="270">
        <v>9197446192</v>
      </c>
      <c r="F338" s="74" t="s">
        <v>1858</v>
      </c>
      <c r="G338" s="265">
        <v>32994</v>
      </c>
      <c r="H338" s="82">
        <f t="shared" ca="1" si="5"/>
        <v>20</v>
      </c>
      <c r="I338" s="83" t="s">
        <v>1859</v>
      </c>
      <c r="J338" s="84">
        <v>54830</v>
      </c>
      <c r="K338" s="85">
        <v>1</v>
      </c>
    </row>
    <row r="339" spans="1:11" x14ac:dyDescent="0.2">
      <c r="A339" s="74" t="s">
        <v>2480</v>
      </c>
      <c r="B339" s="79" t="s">
        <v>26</v>
      </c>
      <c r="C339" s="74" t="s">
        <v>1869</v>
      </c>
      <c r="D339" s="267">
        <v>963028490</v>
      </c>
      <c r="E339" s="270">
        <v>9198252392</v>
      </c>
      <c r="F339" s="74" t="s">
        <v>1861</v>
      </c>
      <c r="G339" s="265">
        <v>39158</v>
      </c>
      <c r="H339" s="82">
        <f t="shared" ca="1" si="5"/>
        <v>3</v>
      </c>
      <c r="I339" s="83" t="s">
        <v>1859</v>
      </c>
      <c r="J339" s="84">
        <v>39515</v>
      </c>
      <c r="K339" s="85">
        <v>5</v>
      </c>
    </row>
    <row r="340" spans="1:11" x14ac:dyDescent="0.2">
      <c r="A340" s="74" t="s">
        <v>2563</v>
      </c>
      <c r="B340" s="79" t="s">
        <v>28</v>
      </c>
      <c r="C340" s="74" t="s">
        <v>1877</v>
      </c>
      <c r="D340" s="267">
        <v>834061135</v>
      </c>
      <c r="E340" s="270">
        <v>9195915044</v>
      </c>
      <c r="F340" s="74" t="s">
        <v>1858</v>
      </c>
      <c r="G340" s="265">
        <v>34769</v>
      </c>
      <c r="H340" s="82">
        <f t="shared" ca="1" si="5"/>
        <v>15</v>
      </c>
      <c r="I340" s="83" t="s">
        <v>1860</v>
      </c>
      <c r="J340" s="84">
        <v>67230</v>
      </c>
      <c r="K340" s="85">
        <v>4</v>
      </c>
    </row>
    <row r="341" spans="1:11" x14ac:dyDescent="0.2">
      <c r="A341" s="74" t="s">
        <v>2341</v>
      </c>
      <c r="B341" s="79" t="s">
        <v>25</v>
      </c>
      <c r="C341" s="74" t="s">
        <v>1867</v>
      </c>
      <c r="D341" s="267">
        <v>990843236</v>
      </c>
      <c r="E341" s="270">
        <v>9198624601</v>
      </c>
      <c r="F341" s="74" t="s">
        <v>1858</v>
      </c>
      <c r="G341" s="265">
        <v>39965</v>
      </c>
      <c r="H341" s="82">
        <f t="shared" ca="1" si="5"/>
        <v>1</v>
      </c>
      <c r="I341" s="83" t="s">
        <v>1860</v>
      </c>
      <c r="J341" s="84">
        <v>74710</v>
      </c>
      <c r="K341" s="85">
        <v>2</v>
      </c>
    </row>
    <row r="342" spans="1:11" x14ac:dyDescent="0.2">
      <c r="A342" s="74" t="s">
        <v>2474</v>
      </c>
      <c r="B342" s="79" t="s">
        <v>1850</v>
      </c>
      <c r="C342" s="74" t="s">
        <v>1871</v>
      </c>
      <c r="D342" s="267">
        <v>443476169</v>
      </c>
      <c r="E342" s="270">
        <v>2527126482</v>
      </c>
      <c r="F342" s="74" t="s">
        <v>1858</v>
      </c>
      <c r="G342" s="265">
        <v>35328</v>
      </c>
      <c r="H342" s="82">
        <f t="shared" ca="1" si="5"/>
        <v>14</v>
      </c>
      <c r="I342" s="83" t="s">
        <v>1865</v>
      </c>
      <c r="J342" s="84">
        <v>55450</v>
      </c>
      <c r="K342" s="85">
        <v>5</v>
      </c>
    </row>
    <row r="343" spans="1:11" x14ac:dyDescent="0.2">
      <c r="A343" s="74" t="s">
        <v>2244</v>
      </c>
      <c r="B343" s="79" t="s">
        <v>28</v>
      </c>
      <c r="C343" s="74" t="s">
        <v>1879</v>
      </c>
      <c r="D343" s="267">
        <v>302598687</v>
      </c>
      <c r="E343" s="270">
        <v>2524663056</v>
      </c>
      <c r="F343" s="74" t="s">
        <v>1858</v>
      </c>
      <c r="G343" s="265">
        <v>32659</v>
      </c>
      <c r="H343" s="82">
        <f t="shared" ca="1" si="5"/>
        <v>21</v>
      </c>
      <c r="I343" s="83" t="s">
        <v>1863</v>
      </c>
      <c r="J343" s="84">
        <v>24840</v>
      </c>
      <c r="K343" s="85">
        <v>1</v>
      </c>
    </row>
    <row r="344" spans="1:11" x14ac:dyDescent="0.2">
      <c r="A344" s="74" t="s">
        <v>2564</v>
      </c>
      <c r="B344" s="79" t="s">
        <v>26</v>
      </c>
      <c r="C344" s="74" t="s">
        <v>1867</v>
      </c>
      <c r="D344" s="267">
        <v>644489557</v>
      </c>
      <c r="E344" s="270">
        <v>9192917217</v>
      </c>
      <c r="F344" s="74" t="s">
        <v>1858</v>
      </c>
      <c r="G344" s="265">
        <v>36566</v>
      </c>
      <c r="H344" s="82">
        <f t="shared" ca="1" si="5"/>
        <v>10</v>
      </c>
      <c r="I344" s="83" t="s">
        <v>1865</v>
      </c>
      <c r="J344" s="84">
        <v>62790</v>
      </c>
      <c r="K344" s="85">
        <v>2</v>
      </c>
    </row>
    <row r="345" spans="1:11" x14ac:dyDescent="0.2">
      <c r="A345" s="74" t="s">
        <v>44</v>
      </c>
      <c r="B345" s="79" t="s">
        <v>28</v>
      </c>
      <c r="C345" s="74" t="s">
        <v>1867</v>
      </c>
      <c r="D345" s="267">
        <v>174483231</v>
      </c>
      <c r="E345" s="270">
        <v>2522511732</v>
      </c>
      <c r="F345" s="74" t="s">
        <v>1858</v>
      </c>
      <c r="G345" s="265">
        <v>35219</v>
      </c>
      <c r="H345" s="82">
        <f t="shared" ca="1" si="5"/>
        <v>14</v>
      </c>
      <c r="I345" s="83" t="s">
        <v>1859</v>
      </c>
      <c r="J345" s="84">
        <v>61030</v>
      </c>
      <c r="K345" s="85">
        <v>3</v>
      </c>
    </row>
    <row r="346" spans="1:11" x14ac:dyDescent="0.2">
      <c r="A346" s="74" t="s">
        <v>2757</v>
      </c>
      <c r="B346" s="79" t="s">
        <v>156</v>
      </c>
      <c r="C346" s="74" t="s">
        <v>1879</v>
      </c>
      <c r="D346" s="267">
        <v>904497673</v>
      </c>
      <c r="E346" s="270">
        <v>9196865606</v>
      </c>
      <c r="F346" s="74" t="s">
        <v>1861</v>
      </c>
      <c r="G346" s="265">
        <v>33280</v>
      </c>
      <c r="H346" s="82">
        <f t="shared" ca="1" si="5"/>
        <v>19</v>
      </c>
      <c r="I346" s="83" t="s">
        <v>1863</v>
      </c>
      <c r="J346" s="84">
        <v>25885</v>
      </c>
      <c r="K346" s="85">
        <v>5</v>
      </c>
    </row>
    <row r="347" spans="1:11" x14ac:dyDescent="0.2">
      <c r="A347" s="74" t="s">
        <v>2801</v>
      </c>
      <c r="B347" s="79" t="s">
        <v>1850</v>
      </c>
      <c r="C347" s="74" t="s">
        <v>1878</v>
      </c>
      <c r="D347" s="267">
        <v>372693786</v>
      </c>
      <c r="E347" s="270">
        <v>2526052545</v>
      </c>
      <c r="F347" s="74" t="s">
        <v>1861</v>
      </c>
      <c r="G347" s="265">
        <v>33061</v>
      </c>
      <c r="H347" s="82">
        <f t="shared" ca="1" si="5"/>
        <v>20</v>
      </c>
      <c r="I347" s="83" t="s">
        <v>1859</v>
      </c>
      <c r="J347" s="84">
        <v>46380</v>
      </c>
      <c r="K347" s="85">
        <v>3</v>
      </c>
    </row>
    <row r="348" spans="1:11" x14ac:dyDescent="0.2">
      <c r="A348" s="74" t="s">
        <v>2462</v>
      </c>
      <c r="B348" s="79" t="s">
        <v>28</v>
      </c>
      <c r="C348" s="74" t="s">
        <v>1879</v>
      </c>
      <c r="D348" s="267">
        <v>891224981</v>
      </c>
      <c r="E348" s="270">
        <v>9196756847</v>
      </c>
      <c r="F348" s="74" t="s">
        <v>1858</v>
      </c>
      <c r="G348" s="265">
        <v>32612</v>
      </c>
      <c r="H348" s="82">
        <f t="shared" ca="1" si="5"/>
        <v>21</v>
      </c>
      <c r="I348" s="83" t="s">
        <v>1859</v>
      </c>
      <c r="J348" s="84">
        <v>53900</v>
      </c>
      <c r="K348" s="85">
        <v>5</v>
      </c>
    </row>
    <row r="349" spans="1:11" x14ac:dyDescent="0.2">
      <c r="A349" s="74" t="s">
        <v>2802</v>
      </c>
      <c r="B349" s="79" t="s">
        <v>26</v>
      </c>
      <c r="C349" s="74" t="s">
        <v>1878</v>
      </c>
      <c r="D349" s="267">
        <v>894855096</v>
      </c>
      <c r="E349" s="270">
        <v>9196798743</v>
      </c>
      <c r="F349" s="74" t="s">
        <v>1858</v>
      </c>
      <c r="G349" s="265">
        <v>32850</v>
      </c>
      <c r="H349" s="82">
        <f t="shared" ca="1" si="5"/>
        <v>20</v>
      </c>
      <c r="I349" s="83" t="s">
        <v>1865</v>
      </c>
      <c r="J349" s="84">
        <v>77740</v>
      </c>
      <c r="K349" s="85">
        <v>1</v>
      </c>
    </row>
    <row r="350" spans="1:11" x14ac:dyDescent="0.2">
      <c r="A350" s="74" t="s">
        <v>2799</v>
      </c>
      <c r="B350" s="79" t="s">
        <v>28</v>
      </c>
      <c r="C350" s="74" t="s">
        <v>1871</v>
      </c>
      <c r="D350" s="267">
        <v>312019803</v>
      </c>
      <c r="E350" s="270">
        <v>2524877123</v>
      </c>
      <c r="F350" s="74" t="s">
        <v>1857</v>
      </c>
      <c r="G350" s="265">
        <v>36367</v>
      </c>
      <c r="H350" s="82">
        <f t="shared" ca="1" si="5"/>
        <v>11</v>
      </c>
      <c r="I350" s="83"/>
      <c r="J350" s="84">
        <v>68510</v>
      </c>
      <c r="K350" s="85">
        <v>5</v>
      </c>
    </row>
    <row r="351" spans="1:11" x14ac:dyDescent="0.2">
      <c r="A351" s="74" t="s">
        <v>2579</v>
      </c>
      <c r="B351" s="79" t="s">
        <v>28</v>
      </c>
      <c r="C351" s="74" t="s">
        <v>1874</v>
      </c>
      <c r="D351" s="267">
        <v>683670378</v>
      </c>
      <c r="E351" s="270">
        <v>9193788281</v>
      </c>
      <c r="F351" s="74" t="s">
        <v>1857</v>
      </c>
      <c r="G351" s="265">
        <v>35072</v>
      </c>
      <c r="H351" s="82">
        <f t="shared" ca="1" si="5"/>
        <v>14</v>
      </c>
      <c r="I351" s="83"/>
      <c r="J351" s="84">
        <v>63850</v>
      </c>
      <c r="K351" s="85">
        <v>2</v>
      </c>
    </row>
    <row r="352" spans="1:11" x14ac:dyDescent="0.2">
      <c r="A352" s="74" t="s">
        <v>2863</v>
      </c>
      <c r="B352" s="79" t="s">
        <v>28</v>
      </c>
      <c r="C352" s="74" t="s">
        <v>1879</v>
      </c>
      <c r="D352" s="267">
        <v>693965055</v>
      </c>
      <c r="E352" s="270">
        <v>9193957018</v>
      </c>
      <c r="F352" s="74" t="s">
        <v>1857</v>
      </c>
      <c r="G352" s="265">
        <v>39110</v>
      </c>
      <c r="H352" s="82">
        <f t="shared" ca="1" si="5"/>
        <v>3</v>
      </c>
      <c r="I352" s="83"/>
      <c r="J352" s="84">
        <v>43320</v>
      </c>
      <c r="K352" s="85">
        <v>5</v>
      </c>
    </row>
    <row r="353" spans="1:11" x14ac:dyDescent="0.2">
      <c r="A353" s="74" t="s">
        <v>2466</v>
      </c>
      <c r="B353" s="79" t="s">
        <v>1850</v>
      </c>
      <c r="C353" s="74" t="s">
        <v>1874</v>
      </c>
      <c r="D353" s="267">
        <v>656572514</v>
      </c>
      <c r="E353" s="270">
        <v>9193274978</v>
      </c>
      <c r="F353" s="74" t="s">
        <v>1861</v>
      </c>
      <c r="G353" s="265">
        <v>35511</v>
      </c>
      <c r="H353" s="82">
        <f t="shared" ca="1" si="5"/>
        <v>13</v>
      </c>
      <c r="I353" s="83" t="s">
        <v>1863</v>
      </c>
      <c r="J353" s="84">
        <v>28880</v>
      </c>
      <c r="K353" s="85">
        <v>3</v>
      </c>
    </row>
    <row r="354" spans="1:11" x14ac:dyDescent="0.2">
      <c r="A354" s="74" t="s">
        <v>2720</v>
      </c>
      <c r="B354" s="79" t="s">
        <v>156</v>
      </c>
      <c r="C354" s="74" t="s">
        <v>1871</v>
      </c>
      <c r="D354" s="267">
        <v>279591317</v>
      </c>
      <c r="E354" s="270">
        <v>2524138160</v>
      </c>
      <c r="F354" s="74" t="s">
        <v>1857</v>
      </c>
      <c r="G354" s="265">
        <v>34750</v>
      </c>
      <c r="H354" s="82">
        <f t="shared" ca="1" si="5"/>
        <v>15</v>
      </c>
      <c r="I354" s="83"/>
      <c r="J354" s="84">
        <v>28260</v>
      </c>
      <c r="K354" s="85">
        <v>5</v>
      </c>
    </row>
    <row r="355" spans="1:11" x14ac:dyDescent="0.2">
      <c r="A355" s="74" t="s">
        <v>2850</v>
      </c>
      <c r="B355" s="79" t="s">
        <v>28</v>
      </c>
      <c r="C355" s="74" t="s">
        <v>1874</v>
      </c>
      <c r="D355" s="267">
        <v>278129861</v>
      </c>
      <c r="E355" s="270">
        <v>2524106437</v>
      </c>
      <c r="F355" s="74" t="s">
        <v>1861</v>
      </c>
      <c r="G355" s="265">
        <v>37752</v>
      </c>
      <c r="H355" s="82">
        <f t="shared" ca="1" si="5"/>
        <v>7</v>
      </c>
      <c r="I355" s="83" t="s">
        <v>1859</v>
      </c>
      <c r="J355" s="84">
        <v>31255</v>
      </c>
      <c r="K355" s="85">
        <v>5</v>
      </c>
    </row>
    <row r="356" spans="1:11" x14ac:dyDescent="0.2">
      <c r="A356" s="74" t="s">
        <v>2756</v>
      </c>
      <c r="B356" s="79" t="s">
        <v>28</v>
      </c>
      <c r="C356" s="74" t="s">
        <v>1871</v>
      </c>
      <c r="D356" s="267">
        <v>502200672</v>
      </c>
      <c r="E356" s="270">
        <v>2528439277</v>
      </c>
      <c r="F356" s="74" t="s">
        <v>1858</v>
      </c>
      <c r="G356" s="265">
        <v>39593</v>
      </c>
      <c r="H356" s="82">
        <f t="shared" ca="1" si="5"/>
        <v>2</v>
      </c>
      <c r="I356" s="83" t="s">
        <v>1859</v>
      </c>
      <c r="J356" s="84">
        <v>35600</v>
      </c>
      <c r="K356" s="85">
        <v>5</v>
      </c>
    </row>
    <row r="357" spans="1:11" x14ac:dyDescent="0.2">
      <c r="A357" s="74" t="s">
        <v>2472</v>
      </c>
      <c r="B357" s="79" t="s">
        <v>28</v>
      </c>
      <c r="C357" s="74" t="s">
        <v>1189</v>
      </c>
      <c r="D357" s="267">
        <v>219740602</v>
      </c>
      <c r="E357" s="270">
        <v>2522939413</v>
      </c>
      <c r="F357" s="74" t="s">
        <v>1858</v>
      </c>
      <c r="G357" s="265">
        <v>38537</v>
      </c>
      <c r="H357" s="82">
        <f t="shared" ca="1" si="5"/>
        <v>5</v>
      </c>
      <c r="I357" s="83" t="s">
        <v>1863</v>
      </c>
      <c r="J357" s="84">
        <v>43680</v>
      </c>
      <c r="K357" s="85">
        <v>5</v>
      </c>
    </row>
    <row r="358" spans="1:11" x14ac:dyDescent="0.2">
      <c r="A358" s="74" t="s">
        <v>2428</v>
      </c>
      <c r="B358" s="79" t="s">
        <v>2149</v>
      </c>
      <c r="C358" s="74" t="s">
        <v>1874</v>
      </c>
      <c r="D358" s="267">
        <v>144722757</v>
      </c>
      <c r="E358" s="270">
        <v>2521777060</v>
      </c>
      <c r="F358" s="74" t="s">
        <v>1857</v>
      </c>
      <c r="G358" s="265">
        <v>34337</v>
      </c>
      <c r="H358" s="82">
        <f t="shared" ca="1" si="5"/>
        <v>16</v>
      </c>
      <c r="I358" s="83"/>
      <c r="J358" s="84">
        <v>81930</v>
      </c>
      <c r="K358" s="85">
        <v>5</v>
      </c>
    </row>
    <row r="359" spans="1:11" x14ac:dyDescent="0.2">
      <c r="A359" s="74" t="s">
        <v>2733</v>
      </c>
      <c r="B359" s="79" t="s">
        <v>156</v>
      </c>
      <c r="C359" s="74" t="s">
        <v>1871</v>
      </c>
      <c r="D359" s="267">
        <v>213741822</v>
      </c>
      <c r="E359" s="270">
        <v>2522881600</v>
      </c>
      <c r="F359" s="74" t="s">
        <v>1864</v>
      </c>
      <c r="G359" s="265">
        <v>39137</v>
      </c>
      <c r="H359" s="82">
        <f t="shared" ca="1" si="5"/>
        <v>3</v>
      </c>
      <c r="I359" s="83"/>
      <c r="J359" s="84">
        <v>10572</v>
      </c>
      <c r="K359" s="85">
        <v>4</v>
      </c>
    </row>
    <row r="360" spans="1:11" x14ac:dyDescent="0.2">
      <c r="A360" s="74" t="s">
        <v>2573</v>
      </c>
      <c r="B360" s="79" t="s">
        <v>25</v>
      </c>
      <c r="C360" s="74" t="s">
        <v>1880</v>
      </c>
      <c r="D360" s="267">
        <v>337370590</v>
      </c>
      <c r="E360" s="270">
        <v>2525317859</v>
      </c>
      <c r="F360" s="74" t="s">
        <v>1858</v>
      </c>
      <c r="G360" s="265">
        <v>34697</v>
      </c>
      <c r="H360" s="82">
        <f t="shared" ca="1" si="5"/>
        <v>15</v>
      </c>
      <c r="I360" s="83" t="s">
        <v>1859</v>
      </c>
      <c r="J360" s="84">
        <v>31690</v>
      </c>
      <c r="K360" s="85">
        <v>4</v>
      </c>
    </row>
    <row r="361" spans="1:11" x14ac:dyDescent="0.2">
      <c r="A361" s="74" t="s">
        <v>2803</v>
      </c>
      <c r="B361" s="79" t="s">
        <v>25</v>
      </c>
      <c r="C361" s="74" t="s">
        <v>1871</v>
      </c>
      <c r="D361" s="267">
        <v>247555666</v>
      </c>
      <c r="E361" s="270">
        <v>2523383207</v>
      </c>
      <c r="F361" s="74" t="s">
        <v>1861</v>
      </c>
      <c r="G361" s="265">
        <v>34733</v>
      </c>
      <c r="H361" s="82">
        <f t="shared" ca="1" si="5"/>
        <v>15</v>
      </c>
      <c r="I361" s="83" t="s">
        <v>1859</v>
      </c>
      <c r="J361" s="84">
        <v>46645</v>
      </c>
      <c r="K361" s="85">
        <v>5</v>
      </c>
    </row>
    <row r="362" spans="1:11" x14ac:dyDescent="0.2">
      <c r="A362" s="74" t="s">
        <v>2223</v>
      </c>
      <c r="B362" s="79" t="s">
        <v>25</v>
      </c>
      <c r="C362" s="74" t="s">
        <v>1874</v>
      </c>
      <c r="D362" s="267">
        <v>261486180</v>
      </c>
      <c r="E362" s="270">
        <v>2523820613</v>
      </c>
      <c r="F362" s="74" t="s">
        <v>1857</v>
      </c>
      <c r="G362" s="265">
        <v>37886</v>
      </c>
      <c r="H362" s="82">
        <f t="shared" ca="1" si="5"/>
        <v>7</v>
      </c>
      <c r="I362" s="83"/>
      <c r="J362" s="84">
        <v>57520</v>
      </c>
      <c r="K362" s="85">
        <v>3</v>
      </c>
    </row>
    <row r="363" spans="1:11" x14ac:dyDescent="0.2">
      <c r="A363" s="74" t="s">
        <v>2343</v>
      </c>
      <c r="B363" s="79" t="s">
        <v>28</v>
      </c>
      <c r="C363" s="74" t="s">
        <v>1879</v>
      </c>
      <c r="D363" s="267">
        <v>978154935</v>
      </c>
      <c r="E363" s="270">
        <v>9198449868</v>
      </c>
      <c r="F363" s="74" t="s">
        <v>1858</v>
      </c>
      <c r="G363" s="265">
        <v>33075</v>
      </c>
      <c r="H363" s="82">
        <f t="shared" ca="1" si="5"/>
        <v>20</v>
      </c>
      <c r="I363" s="83" t="s">
        <v>1859</v>
      </c>
      <c r="J363" s="84">
        <v>65571</v>
      </c>
      <c r="K363" s="85">
        <v>3</v>
      </c>
    </row>
    <row r="364" spans="1:11" x14ac:dyDescent="0.2">
      <c r="A364" s="74" t="s">
        <v>12</v>
      </c>
      <c r="B364" s="79" t="s">
        <v>26</v>
      </c>
      <c r="C364" s="74" t="s">
        <v>1880</v>
      </c>
      <c r="D364" s="267">
        <v>991656720</v>
      </c>
      <c r="E364" s="270">
        <v>9198642893</v>
      </c>
      <c r="F364" s="74" t="s">
        <v>1858</v>
      </c>
      <c r="G364" s="265">
        <v>33815</v>
      </c>
      <c r="H364" s="82">
        <f t="shared" ca="1" si="5"/>
        <v>18</v>
      </c>
      <c r="I364" s="83" t="s">
        <v>1863</v>
      </c>
      <c r="J364" s="84">
        <v>73850</v>
      </c>
      <c r="K364" s="85">
        <v>2</v>
      </c>
    </row>
    <row r="365" spans="1:11" x14ac:dyDescent="0.2">
      <c r="A365" s="74" t="s">
        <v>2711</v>
      </c>
      <c r="B365" s="79" t="s">
        <v>26</v>
      </c>
      <c r="C365" s="74" t="s">
        <v>1871</v>
      </c>
      <c r="D365" s="267">
        <v>332494481</v>
      </c>
      <c r="E365" s="270">
        <v>2525236892</v>
      </c>
      <c r="F365" s="74" t="s">
        <v>1857</v>
      </c>
      <c r="G365" s="265">
        <v>34739</v>
      </c>
      <c r="H365" s="82">
        <f t="shared" ca="1" si="5"/>
        <v>15</v>
      </c>
      <c r="I365" s="83"/>
      <c r="J365" s="84">
        <v>52940</v>
      </c>
      <c r="K365" s="85">
        <v>4</v>
      </c>
    </row>
    <row r="366" spans="1:11" x14ac:dyDescent="0.2">
      <c r="A366" s="74" t="s">
        <v>2478</v>
      </c>
      <c r="B366" s="79" t="s">
        <v>26</v>
      </c>
      <c r="C366" s="74" t="s">
        <v>1867</v>
      </c>
      <c r="D366" s="267">
        <v>765836666</v>
      </c>
      <c r="E366" s="270">
        <v>9195043141</v>
      </c>
      <c r="F366" s="74" t="s">
        <v>1857</v>
      </c>
      <c r="G366" s="265">
        <v>35238</v>
      </c>
      <c r="H366" s="82">
        <f t="shared" ca="1" si="5"/>
        <v>14</v>
      </c>
      <c r="I366" s="83"/>
      <c r="J366" s="84">
        <v>85480</v>
      </c>
      <c r="K366" s="85">
        <v>5</v>
      </c>
    </row>
    <row r="367" spans="1:11" x14ac:dyDescent="0.2">
      <c r="A367" s="74" t="s">
        <v>2538</v>
      </c>
      <c r="B367" s="79" t="s">
        <v>28</v>
      </c>
      <c r="C367" s="74" t="s">
        <v>31</v>
      </c>
      <c r="D367" s="267">
        <v>124203063</v>
      </c>
      <c r="E367" s="270">
        <v>2521603964</v>
      </c>
      <c r="F367" s="74" t="s">
        <v>1858</v>
      </c>
      <c r="G367" s="265">
        <v>32636</v>
      </c>
      <c r="H367" s="82">
        <f t="shared" ca="1" si="5"/>
        <v>21</v>
      </c>
      <c r="I367" s="83" t="s">
        <v>1859</v>
      </c>
      <c r="J367" s="84">
        <v>71730</v>
      </c>
      <c r="K367" s="85">
        <v>1</v>
      </c>
    </row>
    <row r="368" spans="1:11" x14ac:dyDescent="0.2">
      <c r="A368" s="74" t="s">
        <v>16</v>
      </c>
      <c r="B368" s="79" t="s">
        <v>25</v>
      </c>
      <c r="C368" s="74" t="s">
        <v>1873</v>
      </c>
      <c r="D368" s="267">
        <v>349979288</v>
      </c>
      <c r="E368" s="270">
        <v>2525604891</v>
      </c>
      <c r="F368" s="74" t="s">
        <v>1858</v>
      </c>
      <c r="G368" s="265">
        <v>36797</v>
      </c>
      <c r="H368" s="82">
        <f t="shared" ca="1" si="5"/>
        <v>10</v>
      </c>
      <c r="I368" s="83" t="s">
        <v>1859</v>
      </c>
      <c r="J368" s="84">
        <v>59140</v>
      </c>
      <c r="K368" s="85">
        <v>5</v>
      </c>
    </row>
    <row r="369" spans="1:14" x14ac:dyDescent="0.2">
      <c r="A369" s="74" t="s">
        <v>3</v>
      </c>
      <c r="B369" s="79" t="s">
        <v>26</v>
      </c>
      <c r="C369" s="74" t="s">
        <v>1871</v>
      </c>
      <c r="D369" s="267">
        <v>339488599</v>
      </c>
      <c r="E369" s="270">
        <v>2525402828</v>
      </c>
      <c r="F369" s="74" t="s">
        <v>1858</v>
      </c>
      <c r="G369" s="265">
        <v>36721</v>
      </c>
      <c r="H369" s="82">
        <f t="shared" ca="1" si="5"/>
        <v>10</v>
      </c>
      <c r="I369" s="83" t="s">
        <v>1863</v>
      </c>
      <c r="J369" s="84">
        <v>62750</v>
      </c>
      <c r="K369" s="85">
        <v>3</v>
      </c>
    </row>
    <row r="370" spans="1:14" x14ac:dyDescent="0.2">
      <c r="A370" s="74" t="s">
        <v>2491</v>
      </c>
      <c r="B370" s="79" t="s">
        <v>156</v>
      </c>
      <c r="C370" s="74" t="s">
        <v>1867</v>
      </c>
      <c r="D370" s="267">
        <v>720538680</v>
      </c>
      <c r="E370" s="270">
        <v>9194436681</v>
      </c>
      <c r="F370" s="74" t="s">
        <v>1858</v>
      </c>
      <c r="G370" s="265">
        <v>34386</v>
      </c>
      <c r="H370" s="82">
        <f t="shared" ca="1" si="5"/>
        <v>16</v>
      </c>
      <c r="I370" s="83" t="s">
        <v>1859</v>
      </c>
      <c r="J370" s="84">
        <v>67890</v>
      </c>
      <c r="K370" s="85">
        <v>5</v>
      </c>
    </row>
    <row r="371" spans="1:14" x14ac:dyDescent="0.2">
      <c r="A371" s="74" t="s">
        <v>2610</v>
      </c>
      <c r="B371" s="79" t="s">
        <v>2149</v>
      </c>
      <c r="C371" s="74" t="s">
        <v>1878</v>
      </c>
      <c r="D371" s="267">
        <v>733881041</v>
      </c>
      <c r="E371" s="270">
        <v>9194629972</v>
      </c>
      <c r="F371" s="74" t="s">
        <v>1861</v>
      </c>
      <c r="G371" s="265">
        <v>35607</v>
      </c>
      <c r="H371" s="82">
        <f t="shared" ca="1" si="5"/>
        <v>13</v>
      </c>
      <c r="I371" s="83" t="s">
        <v>1863</v>
      </c>
      <c r="J371" s="84">
        <v>22475</v>
      </c>
      <c r="K371" s="85">
        <v>4</v>
      </c>
    </row>
    <row r="372" spans="1:14" x14ac:dyDescent="0.2">
      <c r="A372" s="74" t="s">
        <v>2502</v>
      </c>
      <c r="B372" s="79" t="s">
        <v>28</v>
      </c>
      <c r="C372" s="74" t="s">
        <v>1874</v>
      </c>
      <c r="D372" s="267">
        <v>165917010</v>
      </c>
      <c r="E372" s="270">
        <v>2522339143</v>
      </c>
      <c r="F372" s="74" t="s">
        <v>1858</v>
      </c>
      <c r="G372" s="265">
        <v>33457</v>
      </c>
      <c r="H372" s="82">
        <f t="shared" ca="1" si="5"/>
        <v>19</v>
      </c>
      <c r="I372" s="83" t="s">
        <v>1865</v>
      </c>
      <c r="J372" s="84">
        <v>86540</v>
      </c>
      <c r="K372" s="85">
        <v>4</v>
      </c>
    </row>
    <row r="373" spans="1:14" x14ac:dyDescent="0.2">
      <c r="A373" s="74" t="s">
        <v>2570</v>
      </c>
      <c r="B373" s="79" t="s">
        <v>28</v>
      </c>
      <c r="C373" s="74" t="s">
        <v>1877</v>
      </c>
      <c r="D373" s="267">
        <v>601942708</v>
      </c>
      <c r="E373" s="270">
        <v>9192212512</v>
      </c>
      <c r="F373" s="74" t="s">
        <v>1857</v>
      </c>
      <c r="G373" s="265">
        <v>33201</v>
      </c>
      <c r="H373" s="82">
        <f t="shared" ca="1" si="5"/>
        <v>19</v>
      </c>
      <c r="I373" s="83"/>
      <c r="J373" s="84">
        <v>32650</v>
      </c>
      <c r="K373" s="85">
        <v>1</v>
      </c>
    </row>
    <row r="374" spans="1:14" x14ac:dyDescent="0.2">
      <c r="A374" s="74" t="s">
        <v>53</v>
      </c>
      <c r="B374" s="79" t="s">
        <v>1850</v>
      </c>
      <c r="C374" s="74" t="s">
        <v>1871</v>
      </c>
      <c r="D374" s="267">
        <v>962553692</v>
      </c>
      <c r="E374" s="270">
        <v>9198213594</v>
      </c>
      <c r="F374" s="74" t="s">
        <v>1861</v>
      </c>
      <c r="G374" s="265">
        <v>37010</v>
      </c>
      <c r="H374" s="82">
        <f t="shared" ca="1" si="5"/>
        <v>9</v>
      </c>
      <c r="I374" s="83" t="s">
        <v>1859</v>
      </c>
      <c r="J374" s="84">
        <v>24460</v>
      </c>
      <c r="K374" s="85">
        <v>1</v>
      </c>
    </row>
    <row r="375" spans="1:14" x14ac:dyDescent="0.2">
      <c r="A375" s="74" t="s">
        <v>2497</v>
      </c>
      <c r="B375" s="79" t="s">
        <v>1850</v>
      </c>
      <c r="C375" s="74" t="s">
        <v>1877</v>
      </c>
      <c r="D375" s="267">
        <v>862698919</v>
      </c>
      <c r="E375" s="270">
        <v>9196252690</v>
      </c>
      <c r="F375" s="74" t="s">
        <v>1864</v>
      </c>
      <c r="G375" s="265">
        <v>39793</v>
      </c>
      <c r="H375" s="82">
        <f t="shared" ca="1" si="5"/>
        <v>1</v>
      </c>
      <c r="I375" s="83"/>
      <c r="J375" s="84">
        <v>15056</v>
      </c>
      <c r="K375" s="85">
        <v>5</v>
      </c>
    </row>
    <row r="376" spans="1:14" x14ac:dyDescent="0.2">
      <c r="A376" s="74" t="s">
        <v>2798</v>
      </c>
      <c r="B376" s="79" t="s">
        <v>1850</v>
      </c>
      <c r="C376" s="74" t="s">
        <v>1867</v>
      </c>
      <c r="D376" s="267">
        <v>900160539</v>
      </c>
      <c r="E376" s="270">
        <v>9196822349</v>
      </c>
      <c r="F376" s="74" t="s">
        <v>1864</v>
      </c>
      <c r="G376" s="265">
        <v>35877</v>
      </c>
      <c r="H376" s="82">
        <f t="shared" ca="1" si="5"/>
        <v>12</v>
      </c>
      <c r="I376" s="83"/>
      <c r="J376" s="84">
        <v>33056</v>
      </c>
      <c r="K376" s="85">
        <v>5</v>
      </c>
    </row>
    <row r="377" spans="1:14" x14ac:dyDescent="0.2">
      <c r="A377" s="74" t="s">
        <v>2792</v>
      </c>
      <c r="B377" s="79" t="s">
        <v>25</v>
      </c>
      <c r="C377" s="74" t="s">
        <v>24</v>
      </c>
      <c r="D377" s="267">
        <v>688769770</v>
      </c>
      <c r="E377" s="270">
        <v>9193883356</v>
      </c>
      <c r="F377" s="74" t="s">
        <v>1864</v>
      </c>
      <c r="G377" s="265">
        <v>33236</v>
      </c>
      <c r="H377" s="82">
        <f t="shared" ca="1" si="5"/>
        <v>19</v>
      </c>
      <c r="I377" s="83"/>
      <c r="J377" s="84">
        <v>35680</v>
      </c>
      <c r="K377" s="85">
        <v>2</v>
      </c>
      <c r="M377" s="91"/>
    </row>
    <row r="378" spans="1:14" x14ac:dyDescent="0.2">
      <c r="A378" s="74" t="s">
        <v>2684</v>
      </c>
      <c r="B378" s="79" t="s">
        <v>28</v>
      </c>
      <c r="C378" s="74" t="s">
        <v>1871</v>
      </c>
      <c r="D378" s="267">
        <v>963000861</v>
      </c>
      <c r="E378" s="270">
        <v>9198244224</v>
      </c>
      <c r="F378" s="74" t="s">
        <v>1857</v>
      </c>
      <c r="G378" s="265">
        <v>37434</v>
      </c>
      <c r="H378" s="82">
        <f t="shared" ca="1" si="5"/>
        <v>8</v>
      </c>
      <c r="I378" s="83"/>
      <c r="J378" s="84">
        <v>57410</v>
      </c>
      <c r="K378" s="85">
        <v>2</v>
      </c>
    </row>
    <row r="379" spans="1:14" x14ac:dyDescent="0.2">
      <c r="A379" s="74" t="s">
        <v>2358</v>
      </c>
      <c r="B379" s="79" t="s">
        <v>156</v>
      </c>
      <c r="C379" s="74" t="s">
        <v>1191</v>
      </c>
      <c r="D379" s="267">
        <v>709234421</v>
      </c>
      <c r="E379" s="270">
        <v>9194323329</v>
      </c>
      <c r="F379" s="74" t="s">
        <v>1861</v>
      </c>
      <c r="G379" s="265">
        <v>35947</v>
      </c>
      <c r="H379" s="82">
        <f t="shared" ca="1" si="5"/>
        <v>12</v>
      </c>
      <c r="I379" s="83" t="s">
        <v>1859</v>
      </c>
      <c r="J379" s="84">
        <v>31250</v>
      </c>
      <c r="K379" s="85">
        <v>2</v>
      </c>
      <c r="M379" s="91"/>
      <c r="N379" s="86"/>
    </row>
    <row r="380" spans="1:14" x14ac:dyDescent="0.2">
      <c r="A380" s="74" t="s">
        <v>2592</v>
      </c>
      <c r="B380" s="79" t="s">
        <v>25</v>
      </c>
      <c r="C380" s="74" t="s">
        <v>1878</v>
      </c>
      <c r="D380" s="267">
        <v>619465100</v>
      </c>
      <c r="E380" s="270">
        <v>9192390604</v>
      </c>
      <c r="F380" s="74" t="s">
        <v>1858</v>
      </c>
      <c r="G380" s="265">
        <v>35526</v>
      </c>
      <c r="H380" s="82">
        <f t="shared" ca="1" si="5"/>
        <v>13</v>
      </c>
      <c r="I380" s="83" t="s">
        <v>1863</v>
      </c>
      <c r="J380" s="84">
        <v>45000</v>
      </c>
      <c r="K380" s="85">
        <v>4</v>
      </c>
    </row>
    <row r="381" spans="1:14" x14ac:dyDescent="0.2">
      <c r="A381" s="74" t="s">
        <v>2159</v>
      </c>
      <c r="B381" s="79" t="s">
        <v>25</v>
      </c>
      <c r="C381" s="74" t="s">
        <v>30</v>
      </c>
      <c r="D381" s="267">
        <v>620072502</v>
      </c>
      <c r="E381" s="270">
        <v>9192400511</v>
      </c>
      <c r="F381" s="74" t="s">
        <v>1857</v>
      </c>
      <c r="G381" s="265">
        <v>32635</v>
      </c>
      <c r="H381" s="82">
        <f t="shared" ca="1" si="5"/>
        <v>21</v>
      </c>
      <c r="I381" s="83"/>
      <c r="J381" s="84">
        <v>80050</v>
      </c>
      <c r="K381" s="85">
        <v>2</v>
      </c>
    </row>
    <row r="382" spans="1:14" x14ac:dyDescent="0.2">
      <c r="A382" s="74" t="s">
        <v>2827</v>
      </c>
      <c r="B382" s="79" t="s">
        <v>26</v>
      </c>
      <c r="C382" s="74" t="s">
        <v>1867</v>
      </c>
      <c r="D382" s="267">
        <v>728567428</v>
      </c>
      <c r="E382" s="270">
        <v>9194605984</v>
      </c>
      <c r="F382" s="74" t="s">
        <v>1857</v>
      </c>
      <c r="G382" s="265">
        <v>34895</v>
      </c>
      <c r="H382" s="82">
        <f t="shared" ca="1" si="5"/>
        <v>15</v>
      </c>
      <c r="I382" s="83"/>
      <c r="J382" s="84">
        <v>74740</v>
      </c>
      <c r="K382" s="85">
        <v>5</v>
      </c>
      <c r="M382" s="95"/>
      <c r="N382" s="86"/>
    </row>
    <row r="383" spans="1:14" x14ac:dyDescent="0.2">
      <c r="A383" s="74" t="s">
        <v>2465</v>
      </c>
      <c r="B383" s="79" t="s">
        <v>28</v>
      </c>
      <c r="C383" s="74" t="s">
        <v>1874</v>
      </c>
      <c r="D383" s="267">
        <v>197789466</v>
      </c>
      <c r="E383" s="270">
        <v>2522715355</v>
      </c>
      <c r="F383" s="74" t="s">
        <v>1858</v>
      </c>
      <c r="G383" s="265">
        <v>33424</v>
      </c>
      <c r="H383" s="82">
        <f t="shared" ca="1" si="5"/>
        <v>19</v>
      </c>
      <c r="I383" s="83" t="s">
        <v>1865</v>
      </c>
      <c r="J383" s="84">
        <v>45180</v>
      </c>
      <c r="K383" s="85">
        <v>5</v>
      </c>
    </row>
    <row r="384" spans="1:14" x14ac:dyDescent="0.2">
      <c r="A384" s="74" t="s">
        <v>47</v>
      </c>
      <c r="B384" s="79" t="s">
        <v>28</v>
      </c>
      <c r="C384" s="74" t="s">
        <v>1878</v>
      </c>
      <c r="D384" s="267">
        <v>999156829</v>
      </c>
      <c r="E384" s="270">
        <v>9198986390</v>
      </c>
      <c r="F384" s="74" t="s">
        <v>1858</v>
      </c>
      <c r="G384" s="265">
        <v>37091</v>
      </c>
      <c r="H384" s="82">
        <f t="shared" ca="1" si="5"/>
        <v>9</v>
      </c>
      <c r="I384" s="83" t="s">
        <v>1862</v>
      </c>
      <c r="J384" s="84">
        <v>23560</v>
      </c>
      <c r="K384" s="85">
        <v>3</v>
      </c>
    </row>
    <row r="385" spans="1:13" x14ac:dyDescent="0.2">
      <c r="A385" s="74" t="s">
        <v>2540</v>
      </c>
      <c r="B385" s="79" t="s">
        <v>28</v>
      </c>
      <c r="C385" s="74" t="s">
        <v>1867</v>
      </c>
      <c r="D385" s="267">
        <v>313358310</v>
      </c>
      <c r="E385" s="270">
        <v>2524914916</v>
      </c>
      <c r="F385" s="74" t="s">
        <v>1858</v>
      </c>
      <c r="G385" s="265">
        <v>33136</v>
      </c>
      <c r="H385" s="82">
        <f t="shared" ca="1" si="5"/>
        <v>20</v>
      </c>
      <c r="I385" s="83" t="s">
        <v>1862</v>
      </c>
      <c r="J385" s="84">
        <v>31830</v>
      </c>
      <c r="K385" s="85">
        <v>3</v>
      </c>
    </row>
    <row r="386" spans="1:13" x14ac:dyDescent="0.2">
      <c r="A386" s="74" t="s">
        <v>2580</v>
      </c>
      <c r="B386" s="79" t="s">
        <v>26</v>
      </c>
      <c r="C386" s="74" t="s">
        <v>1878</v>
      </c>
      <c r="D386" s="267">
        <v>796079833</v>
      </c>
      <c r="E386" s="270">
        <v>9195506190</v>
      </c>
      <c r="F386" s="74" t="s">
        <v>1857</v>
      </c>
      <c r="G386" s="265">
        <v>33868</v>
      </c>
      <c r="H386" s="82">
        <f t="shared" ref="H386:H449" ca="1" si="6">DATEDIF(G386,TODAY(),"Y")</f>
        <v>18</v>
      </c>
      <c r="I386" s="83"/>
      <c r="J386" s="84">
        <v>56650</v>
      </c>
      <c r="K386" s="85">
        <v>1</v>
      </c>
    </row>
    <row r="387" spans="1:13" x14ac:dyDescent="0.2">
      <c r="A387" s="74" t="s">
        <v>2805</v>
      </c>
      <c r="B387" s="79" t="s">
        <v>26</v>
      </c>
      <c r="C387" s="74" t="s">
        <v>27</v>
      </c>
      <c r="D387" s="267">
        <v>936730279</v>
      </c>
      <c r="E387" s="270">
        <v>9197713771</v>
      </c>
      <c r="F387" s="74" t="s">
        <v>1861</v>
      </c>
      <c r="G387" s="265">
        <v>37172</v>
      </c>
      <c r="H387" s="82">
        <f t="shared" ca="1" si="6"/>
        <v>9</v>
      </c>
      <c r="I387" s="83" t="s">
        <v>1860</v>
      </c>
      <c r="J387" s="84">
        <v>17735</v>
      </c>
      <c r="K387" s="85">
        <v>3</v>
      </c>
      <c r="M387" s="91"/>
    </row>
    <row r="388" spans="1:13" x14ac:dyDescent="0.2">
      <c r="A388" s="74" t="s">
        <v>2844</v>
      </c>
      <c r="B388" s="79" t="s">
        <v>28</v>
      </c>
      <c r="C388" s="74" t="s">
        <v>1880</v>
      </c>
      <c r="D388" s="267">
        <v>741258203</v>
      </c>
      <c r="E388" s="270">
        <v>9194694995</v>
      </c>
      <c r="F388" s="74" t="s">
        <v>1858</v>
      </c>
      <c r="G388" s="265">
        <v>36062</v>
      </c>
      <c r="H388" s="82">
        <f t="shared" ca="1" si="6"/>
        <v>12</v>
      </c>
      <c r="I388" s="83" t="s">
        <v>1862</v>
      </c>
      <c r="J388" s="84">
        <v>65320</v>
      </c>
      <c r="K388" s="85">
        <v>5</v>
      </c>
    </row>
    <row r="389" spans="1:13" x14ac:dyDescent="0.2">
      <c r="A389" s="74" t="s">
        <v>2641</v>
      </c>
      <c r="B389" s="79" t="s">
        <v>26</v>
      </c>
      <c r="C389" s="74" t="s">
        <v>1880</v>
      </c>
      <c r="D389" s="267">
        <v>475671127</v>
      </c>
      <c r="E389" s="270">
        <v>2527909707</v>
      </c>
      <c r="F389" s="74" t="s">
        <v>1858</v>
      </c>
      <c r="G389" s="265">
        <v>33347</v>
      </c>
      <c r="H389" s="82">
        <f t="shared" ca="1" si="6"/>
        <v>19</v>
      </c>
      <c r="I389" s="83" t="s">
        <v>1862</v>
      </c>
      <c r="J389" s="84">
        <v>59490</v>
      </c>
      <c r="K389" s="85">
        <v>3</v>
      </c>
    </row>
    <row r="390" spans="1:13" x14ac:dyDescent="0.2">
      <c r="A390" s="74" t="s">
        <v>2714</v>
      </c>
      <c r="B390" s="79" t="s">
        <v>28</v>
      </c>
      <c r="C390" s="74" t="s">
        <v>1867</v>
      </c>
      <c r="D390" s="267">
        <v>365117800</v>
      </c>
      <c r="E390" s="270">
        <v>2525918708</v>
      </c>
      <c r="F390" s="74" t="s">
        <v>1858</v>
      </c>
      <c r="G390" s="265">
        <v>33285</v>
      </c>
      <c r="H390" s="82">
        <f t="shared" ca="1" si="6"/>
        <v>19</v>
      </c>
      <c r="I390" s="83" t="s">
        <v>1863</v>
      </c>
      <c r="J390" s="84">
        <v>71670</v>
      </c>
      <c r="K390" s="85">
        <v>4</v>
      </c>
    </row>
    <row r="391" spans="1:13" x14ac:dyDescent="0.2">
      <c r="A391" s="74" t="s">
        <v>2657</v>
      </c>
      <c r="B391" s="79" t="s">
        <v>1850</v>
      </c>
      <c r="C391" s="74" t="s">
        <v>1877</v>
      </c>
      <c r="D391" s="267">
        <v>470719383</v>
      </c>
      <c r="E391" s="270">
        <v>2527710498</v>
      </c>
      <c r="F391" s="74" t="s">
        <v>1858</v>
      </c>
      <c r="G391" s="265">
        <v>33010</v>
      </c>
      <c r="H391" s="82">
        <f t="shared" ca="1" si="6"/>
        <v>20</v>
      </c>
      <c r="I391" s="83" t="s">
        <v>1863</v>
      </c>
      <c r="J391" s="84">
        <v>43190</v>
      </c>
      <c r="K391" s="85">
        <v>2</v>
      </c>
    </row>
    <row r="392" spans="1:13" x14ac:dyDescent="0.2">
      <c r="A392" s="74" t="s">
        <v>2689</v>
      </c>
      <c r="B392" s="79" t="s">
        <v>2149</v>
      </c>
      <c r="C392" s="74" t="s">
        <v>1879</v>
      </c>
      <c r="D392" s="267">
        <v>759471070</v>
      </c>
      <c r="E392" s="270">
        <v>9194919822</v>
      </c>
      <c r="F392" s="74" t="s">
        <v>1861</v>
      </c>
      <c r="G392" s="265">
        <v>35232</v>
      </c>
      <c r="H392" s="82">
        <f t="shared" ca="1" si="6"/>
        <v>14</v>
      </c>
      <c r="I392" s="83" t="s">
        <v>1865</v>
      </c>
      <c r="J392" s="84">
        <v>39530</v>
      </c>
      <c r="K392" s="85">
        <v>5</v>
      </c>
    </row>
    <row r="393" spans="1:13" x14ac:dyDescent="0.2">
      <c r="A393" s="74" t="s">
        <v>2541</v>
      </c>
      <c r="B393" s="79" t="s">
        <v>28</v>
      </c>
      <c r="C393" s="74" t="s">
        <v>1879</v>
      </c>
      <c r="D393" s="267">
        <v>876082195</v>
      </c>
      <c r="E393" s="270">
        <v>9196530760</v>
      </c>
      <c r="F393" s="74" t="s">
        <v>1858</v>
      </c>
      <c r="G393" s="265">
        <v>33101</v>
      </c>
      <c r="H393" s="82">
        <f t="shared" ca="1" si="6"/>
        <v>20</v>
      </c>
      <c r="I393" s="83" t="s">
        <v>1859</v>
      </c>
      <c r="J393" s="84">
        <v>68470</v>
      </c>
      <c r="K393" s="85">
        <v>4</v>
      </c>
    </row>
    <row r="394" spans="1:13" x14ac:dyDescent="0.2">
      <c r="A394" s="74" t="s">
        <v>2715</v>
      </c>
      <c r="B394" s="79" t="s">
        <v>28</v>
      </c>
      <c r="C394" s="74" t="s">
        <v>1878</v>
      </c>
      <c r="D394" s="267">
        <v>377194926</v>
      </c>
      <c r="E394" s="270">
        <v>2526079829</v>
      </c>
      <c r="F394" s="74" t="s">
        <v>1864</v>
      </c>
      <c r="G394" s="265">
        <v>35418</v>
      </c>
      <c r="H394" s="82">
        <f t="shared" ca="1" si="6"/>
        <v>13</v>
      </c>
      <c r="I394" s="83"/>
      <c r="J394" s="84">
        <v>16688</v>
      </c>
      <c r="K394" s="85">
        <v>3</v>
      </c>
    </row>
    <row r="395" spans="1:13" x14ac:dyDescent="0.2">
      <c r="A395" s="74" t="s">
        <v>2351</v>
      </c>
      <c r="B395" s="79" t="s">
        <v>156</v>
      </c>
      <c r="C395" s="74" t="s">
        <v>30</v>
      </c>
      <c r="D395" s="267">
        <v>577239513</v>
      </c>
      <c r="E395" s="270">
        <v>9191806180</v>
      </c>
      <c r="F395" s="74" t="s">
        <v>1858</v>
      </c>
      <c r="G395" s="265">
        <v>34877</v>
      </c>
      <c r="H395" s="82">
        <f t="shared" ca="1" si="6"/>
        <v>15</v>
      </c>
      <c r="I395" s="83" t="s">
        <v>1859</v>
      </c>
      <c r="J395" s="84">
        <v>80120</v>
      </c>
      <c r="K395" s="85">
        <v>4</v>
      </c>
    </row>
    <row r="396" spans="1:13" x14ac:dyDescent="0.2">
      <c r="A396" s="74" t="s">
        <v>2496</v>
      </c>
      <c r="B396" s="79" t="s">
        <v>1850</v>
      </c>
      <c r="C396" s="74" t="s">
        <v>1867</v>
      </c>
      <c r="D396" s="267">
        <v>639314672</v>
      </c>
      <c r="E396" s="270">
        <v>9192783818</v>
      </c>
      <c r="F396" s="74" t="s">
        <v>1857</v>
      </c>
      <c r="G396" s="265">
        <v>35860</v>
      </c>
      <c r="H396" s="82">
        <f t="shared" ca="1" si="6"/>
        <v>12</v>
      </c>
      <c r="I396" s="83"/>
      <c r="J396" s="84">
        <v>23560</v>
      </c>
      <c r="K396" s="85">
        <v>3</v>
      </c>
    </row>
    <row r="397" spans="1:13" x14ac:dyDescent="0.2">
      <c r="A397" s="74" t="s">
        <v>2687</v>
      </c>
      <c r="B397" s="79" t="s">
        <v>28</v>
      </c>
      <c r="C397" s="74" t="s">
        <v>1880</v>
      </c>
      <c r="D397" s="267">
        <v>252276921</v>
      </c>
      <c r="E397" s="270">
        <v>2523542524</v>
      </c>
      <c r="F397" s="74" t="s">
        <v>1857</v>
      </c>
      <c r="G397" s="265">
        <v>35216</v>
      </c>
      <c r="H397" s="82">
        <f t="shared" ca="1" si="6"/>
        <v>14</v>
      </c>
      <c r="I397" s="83"/>
      <c r="J397" s="84">
        <v>45030</v>
      </c>
      <c r="K397" s="85">
        <v>3</v>
      </c>
    </row>
    <row r="398" spans="1:13" x14ac:dyDescent="0.2">
      <c r="A398" s="74" t="s">
        <v>2192</v>
      </c>
      <c r="B398" s="79" t="s">
        <v>2149</v>
      </c>
      <c r="C398" s="74" t="s">
        <v>1880</v>
      </c>
      <c r="D398" s="267">
        <v>999789446</v>
      </c>
      <c r="E398" s="270">
        <v>9198999194</v>
      </c>
      <c r="F398" s="74" t="s">
        <v>1858</v>
      </c>
      <c r="G398" s="265">
        <v>35633</v>
      </c>
      <c r="H398" s="82">
        <f t="shared" ca="1" si="6"/>
        <v>13</v>
      </c>
      <c r="I398" s="83" t="s">
        <v>1860</v>
      </c>
      <c r="J398" s="84">
        <v>77680</v>
      </c>
      <c r="K398" s="85">
        <v>3</v>
      </c>
    </row>
    <row r="399" spans="1:13" x14ac:dyDescent="0.2">
      <c r="A399" s="74" t="s">
        <v>2594</v>
      </c>
      <c r="B399" s="79" t="s">
        <v>28</v>
      </c>
      <c r="C399" s="74" t="s">
        <v>30</v>
      </c>
      <c r="D399" s="267">
        <v>932787692</v>
      </c>
      <c r="E399" s="270">
        <v>9197662359</v>
      </c>
      <c r="F399" s="74" t="s">
        <v>1858</v>
      </c>
      <c r="G399" s="265">
        <v>33213</v>
      </c>
      <c r="H399" s="82">
        <f t="shared" ca="1" si="6"/>
        <v>19</v>
      </c>
      <c r="I399" s="83" t="s">
        <v>1863</v>
      </c>
      <c r="J399" s="84">
        <v>82760</v>
      </c>
      <c r="K399" s="85">
        <v>4</v>
      </c>
    </row>
    <row r="400" spans="1:13" x14ac:dyDescent="0.2">
      <c r="A400" s="74" t="s">
        <v>2637</v>
      </c>
      <c r="B400" s="79" t="s">
        <v>25</v>
      </c>
      <c r="C400" s="74" t="s">
        <v>1880</v>
      </c>
      <c r="D400" s="267">
        <v>186821354</v>
      </c>
      <c r="E400" s="270">
        <v>2522612740</v>
      </c>
      <c r="F400" s="74" t="s">
        <v>1858</v>
      </c>
      <c r="G400" s="265">
        <v>36885</v>
      </c>
      <c r="H400" s="82">
        <f t="shared" ca="1" si="6"/>
        <v>9</v>
      </c>
      <c r="I400" s="83" t="s">
        <v>1860</v>
      </c>
      <c r="J400" s="84">
        <v>60300</v>
      </c>
      <c r="K400" s="85">
        <v>2</v>
      </c>
    </row>
    <row r="401" spans="1:11" x14ac:dyDescent="0.2">
      <c r="A401" s="74" t="s">
        <v>2550</v>
      </c>
      <c r="B401" s="79" t="s">
        <v>26</v>
      </c>
      <c r="C401" s="74" t="s">
        <v>1878</v>
      </c>
      <c r="D401" s="267">
        <v>180095803</v>
      </c>
      <c r="E401" s="270">
        <v>2522551469</v>
      </c>
      <c r="F401" s="74" t="s">
        <v>1858</v>
      </c>
      <c r="G401" s="265">
        <v>32751</v>
      </c>
      <c r="H401" s="82">
        <f t="shared" ca="1" si="6"/>
        <v>21</v>
      </c>
      <c r="I401" s="83" t="s">
        <v>1859</v>
      </c>
      <c r="J401" s="84">
        <v>24090</v>
      </c>
      <c r="K401" s="85">
        <v>4</v>
      </c>
    </row>
    <row r="402" spans="1:11" x14ac:dyDescent="0.2">
      <c r="A402" s="74" t="s">
        <v>2484</v>
      </c>
      <c r="B402" s="79" t="s">
        <v>28</v>
      </c>
      <c r="C402" s="74" t="s">
        <v>1867</v>
      </c>
      <c r="D402" s="267">
        <v>466293520</v>
      </c>
      <c r="E402" s="270">
        <v>2527515181</v>
      </c>
      <c r="F402" s="74" t="s">
        <v>1861</v>
      </c>
      <c r="G402" s="265">
        <v>32862</v>
      </c>
      <c r="H402" s="82">
        <f t="shared" ca="1" si="6"/>
        <v>20</v>
      </c>
      <c r="I402" s="83" t="s">
        <v>1862</v>
      </c>
      <c r="J402" s="84">
        <v>13800</v>
      </c>
      <c r="K402" s="85">
        <v>3</v>
      </c>
    </row>
    <row r="403" spans="1:11" x14ac:dyDescent="0.2">
      <c r="A403" s="74" t="s">
        <v>2670</v>
      </c>
      <c r="B403" s="79" t="s">
        <v>25</v>
      </c>
      <c r="C403" s="74" t="s">
        <v>1871</v>
      </c>
      <c r="D403" s="267">
        <v>296641985</v>
      </c>
      <c r="E403" s="270">
        <v>2524618773</v>
      </c>
      <c r="F403" s="74" t="s">
        <v>1861</v>
      </c>
      <c r="G403" s="265">
        <v>35197</v>
      </c>
      <c r="H403" s="82">
        <f t="shared" ca="1" si="6"/>
        <v>14</v>
      </c>
      <c r="I403" s="83" t="s">
        <v>1859</v>
      </c>
      <c r="J403" s="84">
        <v>48835</v>
      </c>
      <c r="K403" s="85">
        <v>5</v>
      </c>
    </row>
    <row r="404" spans="1:11" x14ac:dyDescent="0.2">
      <c r="A404" s="74" t="s">
        <v>2194</v>
      </c>
      <c r="B404" s="79" t="s">
        <v>28</v>
      </c>
      <c r="C404" s="74" t="s">
        <v>1879</v>
      </c>
      <c r="D404" s="267">
        <v>964243524</v>
      </c>
      <c r="E404" s="270">
        <v>9198253211</v>
      </c>
      <c r="F404" s="74" t="s">
        <v>1858</v>
      </c>
      <c r="G404" s="265">
        <v>34959</v>
      </c>
      <c r="H404" s="82">
        <f t="shared" ca="1" si="6"/>
        <v>15</v>
      </c>
      <c r="I404" s="83" t="s">
        <v>1863</v>
      </c>
      <c r="J404" s="84">
        <v>37770</v>
      </c>
      <c r="K404" s="85">
        <v>5</v>
      </c>
    </row>
    <row r="405" spans="1:11" x14ac:dyDescent="0.2">
      <c r="A405" s="74" t="s">
        <v>2679</v>
      </c>
      <c r="B405" s="79" t="s">
        <v>2149</v>
      </c>
      <c r="C405" s="74" t="s">
        <v>1880</v>
      </c>
      <c r="D405" s="267">
        <v>983891302</v>
      </c>
      <c r="E405" s="270">
        <v>9198561246</v>
      </c>
      <c r="F405" s="74" t="s">
        <v>1857</v>
      </c>
      <c r="G405" s="265">
        <v>33549</v>
      </c>
      <c r="H405" s="82">
        <f t="shared" ca="1" si="6"/>
        <v>19</v>
      </c>
      <c r="I405" s="83"/>
      <c r="J405" s="84">
        <v>35240</v>
      </c>
      <c r="K405" s="85">
        <v>3</v>
      </c>
    </row>
    <row r="406" spans="1:11" x14ac:dyDescent="0.2">
      <c r="A406" s="74" t="s">
        <v>2168</v>
      </c>
      <c r="B406" s="79" t="s">
        <v>26</v>
      </c>
      <c r="C406" s="74" t="s">
        <v>1871</v>
      </c>
      <c r="D406" s="267">
        <v>552528553</v>
      </c>
      <c r="E406" s="270">
        <v>9191376854</v>
      </c>
      <c r="F406" s="74" t="s">
        <v>1861</v>
      </c>
      <c r="G406" s="265">
        <v>35893</v>
      </c>
      <c r="H406" s="82">
        <f t="shared" ca="1" si="6"/>
        <v>12</v>
      </c>
      <c r="I406" s="83" t="s">
        <v>1865</v>
      </c>
      <c r="J406" s="84">
        <v>41615</v>
      </c>
      <c r="K406" s="85">
        <v>1</v>
      </c>
    </row>
    <row r="407" spans="1:11" x14ac:dyDescent="0.2">
      <c r="A407" s="74" t="s">
        <v>2200</v>
      </c>
      <c r="B407" s="79" t="s">
        <v>1850</v>
      </c>
      <c r="C407" s="74" t="s">
        <v>1878</v>
      </c>
      <c r="D407" s="267">
        <v>369210573</v>
      </c>
      <c r="E407" s="270">
        <v>2526026842</v>
      </c>
      <c r="F407" s="74" t="s">
        <v>1857</v>
      </c>
      <c r="G407" s="265">
        <v>33028</v>
      </c>
      <c r="H407" s="82">
        <f t="shared" ca="1" si="6"/>
        <v>20</v>
      </c>
      <c r="I407" s="83"/>
      <c r="J407" s="84">
        <v>47590</v>
      </c>
      <c r="K407" s="85">
        <v>3</v>
      </c>
    </row>
    <row r="408" spans="1:11" x14ac:dyDescent="0.2">
      <c r="A408" s="74" t="s">
        <v>2672</v>
      </c>
      <c r="B408" s="79" t="s">
        <v>26</v>
      </c>
      <c r="C408" s="74" t="s">
        <v>1880</v>
      </c>
      <c r="D408" s="267">
        <v>683222853</v>
      </c>
      <c r="E408" s="270">
        <v>9193744359</v>
      </c>
      <c r="F408" s="74" t="s">
        <v>1858</v>
      </c>
      <c r="G408" s="265">
        <v>40070</v>
      </c>
      <c r="H408" s="82">
        <f t="shared" ca="1" si="6"/>
        <v>1</v>
      </c>
      <c r="I408" s="83" t="s">
        <v>1860</v>
      </c>
      <c r="J408" s="84">
        <v>40260</v>
      </c>
      <c r="K408" s="85">
        <v>5</v>
      </c>
    </row>
    <row r="409" spans="1:11" x14ac:dyDescent="0.2">
      <c r="A409" s="74" t="s">
        <v>2279</v>
      </c>
      <c r="B409" s="79" t="s">
        <v>26</v>
      </c>
      <c r="C409" s="74" t="s">
        <v>30</v>
      </c>
      <c r="D409" s="267">
        <v>148899089</v>
      </c>
      <c r="E409" s="270">
        <v>2521919147</v>
      </c>
      <c r="F409" s="74" t="s">
        <v>1858</v>
      </c>
      <c r="G409" s="265">
        <v>35467</v>
      </c>
      <c r="H409" s="82">
        <f t="shared" ca="1" si="6"/>
        <v>13</v>
      </c>
      <c r="I409" s="83" t="s">
        <v>1863</v>
      </c>
      <c r="J409" s="84">
        <v>50110</v>
      </c>
      <c r="K409" s="85">
        <v>1</v>
      </c>
    </row>
    <row r="410" spans="1:11" x14ac:dyDescent="0.2">
      <c r="A410" s="74" t="s">
        <v>2255</v>
      </c>
      <c r="B410" s="79" t="s">
        <v>26</v>
      </c>
      <c r="C410" s="74" t="s">
        <v>1878</v>
      </c>
      <c r="D410" s="267">
        <v>843875501</v>
      </c>
      <c r="E410" s="270">
        <v>9196082608</v>
      </c>
      <c r="F410" s="74" t="s">
        <v>1858</v>
      </c>
      <c r="G410" s="265">
        <v>36528</v>
      </c>
      <c r="H410" s="82">
        <f t="shared" ca="1" si="6"/>
        <v>10</v>
      </c>
      <c r="I410" s="83" t="s">
        <v>1859</v>
      </c>
      <c r="J410" s="84">
        <v>29130</v>
      </c>
      <c r="K410" s="85">
        <v>1</v>
      </c>
    </row>
    <row r="411" spans="1:11" x14ac:dyDescent="0.2">
      <c r="A411" s="74" t="s">
        <v>2578</v>
      </c>
      <c r="B411" s="79" t="s">
        <v>1850</v>
      </c>
      <c r="C411" s="74" t="s">
        <v>29</v>
      </c>
      <c r="D411" s="267">
        <v>933883118</v>
      </c>
      <c r="E411" s="270">
        <v>9197686976</v>
      </c>
      <c r="F411" s="74" t="s">
        <v>1861</v>
      </c>
      <c r="G411" s="265">
        <v>34954</v>
      </c>
      <c r="H411" s="82">
        <f t="shared" ca="1" si="6"/>
        <v>15</v>
      </c>
      <c r="I411" s="83" t="s">
        <v>1859</v>
      </c>
      <c r="J411" s="84">
        <v>11025</v>
      </c>
      <c r="K411" s="85">
        <v>1</v>
      </c>
    </row>
    <row r="412" spans="1:11" x14ac:dyDescent="0.2">
      <c r="A412" s="74" t="s">
        <v>58</v>
      </c>
      <c r="B412" s="79" t="s">
        <v>26</v>
      </c>
      <c r="C412" s="74" t="s">
        <v>1880</v>
      </c>
      <c r="D412" s="267">
        <v>917195248</v>
      </c>
      <c r="E412" s="270">
        <v>9197146686</v>
      </c>
      <c r="F412" s="74" t="s">
        <v>1857</v>
      </c>
      <c r="G412" s="265">
        <v>33367</v>
      </c>
      <c r="H412" s="82">
        <f t="shared" ca="1" si="6"/>
        <v>19</v>
      </c>
      <c r="I412" s="83"/>
      <c r="J412" s="84">
        <v>63290</v>
      </c>
      <c r="K412" s="85">
        <v>5</v>
      </c>
    </row>
    <row r="413" spans="1:11" x14ac:dyDescent="0.2">
      <c r="A413" s="74" t="s">
        <v>2753</v>
      </c>
      <c r="B413" s="79" t="s">
        <v>2149</v>
      </c>
      <c r="C413" s="74" t="s">
        <v>1880</v>
      </c>
      <c r="D413" s="267">
        <v>746497232</v>
      </c>
      <c r="E413" s="270">
        <v>9194729409</v>
      </c>
      <c r="F413" s="74" t="s">
        <v>1858</v>
      </c>
      <c r="G413" s="265">
        <v>33368</v>
      </c>
      <c r="H413" s="82">
        <f t="shared" ca="1" si="6"/>
        <v>19</v>
      </c>
      <c r="I413" s="83" t="s">
        <v>1863</v>
      </c>
      <c r="J413" s="84">
        <v>46410</v>
      </c>
      <c r="K413" s="85">
        <v>2</v>
      </c>
    </row>
    <row r="414" spans="1:11" x14ac:dyDescent="0.2">
      <c r="A414" s="74" t="s">
        <v>2815</v>
      </c>
      <c r="B414" s="79" t="s">
        <v>28</v>
      </c>
      <c r="C414" s="74" t="s">
        <v>1871</v>
      </c>
      <c r="D414" s="267">
        <v>145495793</v>
      </c>
      <c r="E414" s="270">
        <v>2521789943</v>
      </c>
      <c r="F414" s="74" t="s">
        <v>1858</v>
      </c>
      <c r="G414" s="265">
        <v>34916</v>
      </c>
      <c r="H414" s="82">
        <f t="shared" ca="1" si="6"/>
        <v>15</v>
      </c>
      <c r="I414" s="83" t="s">
        <v>1863</v>
      </c>
      <c r="J414" s="84">
        <v>32390</v>
      </c>
      <c r="K414" s="85">
        <v>2</v>
      </c>
    </row>
    <row r="415" spans="1:11" x14ac:dyDescent="0.2">
      <c r="A415" s="74" t="s">
        <v>2738</v>
      </c>
      <c r="B415" s="79" t="s">
        <v>2149</v>
      </c>
      <c r="C415" s="74" t="s">
        <v>27</v>
      </c>
      <c r="D415" s="267">
        <v>978092408</v>
      </c>
      <c r="E415" s="270">
        <v>9198443818</v>
      </c>
      <c r="F415" s="74" t="s">
        <v>1858</v>
      </c>
      <c r="G415" s="265">
        <v>35132</v>
      </c>
      <c r="H415" s="82">
        <f t="shared" ca="1" si="6"/>
        <v>14</v>
      </c>
      <c r="I415" s="83" t="s">
        <v>1863</v>
      </c>
      <c r="J415" s="84">
        <v>85300</v>
      </c>
      <c r="K415" s="85">
        <v>2</v>
      </c>
    </row>
    <row r="416" spans="1:11" x14ac:dyDescent="0.2">
      <c r="A416" s="74" t="s">
        <v>2307</v>
      </c>
      <c r="B416" s="79" t="s">
        <v>1850</v>
      </c>
      <c r="C416" s="74" t="s">
        <v>1871</v>
      </c>
      <c r="D416" s="267">
        <v>445693854</v>
      </c>
      <c r="E416" s="270">
        <v>2527194901</v>
      </c>
      <c r="F416" s="74" t="s">
        <v>1857</v>
      </c>
      <c r="G416" s="265">
        <v>37679</v>
      </c>
      <c r="H416" s="82">
        <f t="shared" ca="1" si="6"/>
        <v>7</v>
      </c>
      <c r="I416" s="83"/>
      <c r="J416" s="84">
        <v>71830</v>
      </c>
      <c r="K416" s="85">
        <v>3</v>
      </c>
    </row>
    <row r="417" spans="1:14" x14ac:dyDescent="0.2">
      <c r="A417" s="74" t="s">
        <v>2562</v>
      </c>
      <c r="B417" s="79" t="s">
        <v>1850</v>
      </c>
      <c r="C417" s="74" t="s">
        <v>1871</v>
      </c>
      <c r="D417" s="267">
        <v>237359447</v>
      </c>
      <c r="E417" s="270">
        <v>2523077504</v>
      </c>
      <c r="F417" s="74" t="s">
        <v>1858</v>
      </c>
      <c r="G417" s="265">
        <v>36088</v>
      </c>
      <c r="H417" s="82">
        <f t="shared" ca="1" si="6"/>
        <v>12</v>
      </c>
      <c r="I417" s="83" t="s">
        <v>1865</v>
      </c>
      <c r="J417" s="84">
        <v>23650</v>
      </c>
      <c r="K417" s="85">
        <v>1</v>
      </c>
    </row>
    <row r="418" spans="1:14" x14ac:dyDescent="0.2">
      <c r="A418" s="74" t="s">
        <v>2685</v>
      </c>
      <c r="B418" s="79" t="s">
        <v>28</v>
      </c>
      <c r="C418" s="74" t="s">
        <v>1880</v>
      </c>
      <c r="D418" s="267">
        <v>920265140</v>
      </c>
      <c r="E418" s="270">
        <v>9197187041</v>
      </c>
      <c r="F418" s="74" t="s">
        <v>1858</v>
      </c>
      <c r="G418" s="265">
        <v>33071</v>
      </c>
      <c r="H418" s="82">
        <f t="shared" ca="1" si="6"/>
        <v>20</v>
      </c>
      <c r="I418" s="83" t="s">
        <v>1862</v>
      </c>
      <c r="J418" s="84">
        <v>46550</v>
      </c>
      <c r="K418" s="85">
        <v>4</v>
      </c>
    </row>
    <row r="419" spans="1:14" x14ac:dyDescent="0.2">
      <c r="A419" s="74" t="s">
        <v>2681</v>
      </c>
      <c r="B419" s="79" t="s">
        <v>28</v>
      </c>
      <c r="C419" s="74" t="s">
        <v>1880</v>
      </c>
      <c r="D419" s="267">
        <v>889210902</v>
      </c>
      <c r="E419" s="270">
        <v>9196753698</v>
      </c>
      <c r="F419" s="74" t="s">
        <v>1857</v>
      </c>
      <c r="G419" s="265">
        <v>33364</v>
      </c>
      <c r="H419" s="82">
        <f t="shared" ca="1" si="6"/>
        <v>19</v>
      </c>
      <c r="I419" s="83"/>
      <c r="J419" s="84">
        <v>70150</v>
      </c>
      <c r="K419" s="85">
        <v>2</v>
      </c>
    </row>
    <row r="420" spans="1:14" x14ac:dyDescent="0.2">
      <c r="A420" s="74" t="s">
        <v>2270</v>
      </c>
      <c r="B420" s="79" t="s">
        <v>2149</v>
      </c>
      <c r="C420" s="74" t="s">
        <v>1871</v>
      </c>
      <c r="D420" s="267">
        <v>836953739</v>
      </c>
      <c r="E420" s="270">
        <v>9195968632</v>
      </c>
      <c r="F420" s="74" t="s">
        <v>1864</v>
      </c>
      <c r="G420" s="265">
        <v>33141</v>
      </c>
      <c r="H420" s="82">
        <f t="shared" ca="1" si="6"/>
        <v>20</v>
      </c>
      <c r="I420" s="83"/>
      <c r="J420" s="84">
        <v>22344</v>
      </c>
      <c r="K420" s="85">
        <v>4</v>
      </c>
    </row>
    <row r="421" spans="1:14" x14ac:dyDescent="0.2">
      <c r="A421" s="74" t="s">
        <v>2572</v>
      </c>
      <c r="B421" s="79" t="s">
        <v>25</v>
      </c>
      <c r="C421" s="74" t="s">
        <v>1877</v>
      </c>
      <c r="D421" s="267">
        <v>404589373</v>
      </c>
      <c r="E421" s="270">
        <v>2526503334</v>
      </c>
      <c r="F421" s="74" t="s">
        <v>1858</v>
      </c>
      <c r="G421" s="265">
        <v>39760</v>
      </c>
      <c r="H421" s="82">
        <f t="shared" ca="1" si="6"/>
        <v>2</v>
      </c>
      <c r="I421" s="83" t="s">
        <v>1859</v>
      </c>
      <c r="J421" s="84">
        <v>66840</v>
      </c>
      <c r="K421" s="85">
        <v>4</v>
      </c>
    </row>
    <row r="422" spans="1:14" x14ac:dyDescent="0.2">
      <c r="A422" s="74" t="s">
        <v>2767</v>
      </c>
      <c r="B422" s="79" t="s">
        <v>25</v>
      </c>
      <c r="C422" s="74" t="s">
        <v>31</v>
      </c>
      <c r="D422" s="267">
        <v>475517002</v>
      </c>
      <c r="E422" s="270">
        <v>2527853314</v>
      </c>
      <c r="F422" s="74" t="s">
        <v>1857</v>
      </c>
      <c r="G422" s="265">
        <v>32676</v>
      </c>
      <c r="H422" s="82">
        <f t="shared" ca="1" si="6"/>
        <v>21</v>
      </c>
      <c r="I422" s="83"/>
      <c r="J422" s="84">
        <v>49070</v>
      </c>
      <c r="K422" s="85">
        <v>3</v>
      </c>
    </row>
    <row r="423" spans="1:14" x14ac:dyDescent="0.2">
      <c r="A423" s="74" t="s">
        <v>2501</v>
      </c>
      <c r="B423" s="79" t="s">
        <v>1850</v>
      </c>
      <c r="C423" s="74" t="s">
        <v>1871</v>
      </c>
      <c r="D423" s="267">
        <v>551132018</v>
      </c>
      <c r="E423" s="270">
        <v>9191375297</v>
      </c>
      <c r="F423" s="74" t="s">
        <v>1858</v>
      </c>
      <c r="G423" s="265">
        <v>35834</v>
      </c>
      <c r="H423" s="82">
        <f t="shared" ca="1" si="6"/>
        <v>12</v>
      </c>
      <c r="I423" s="83" t="s">
        <v>1859</v>
      </c>
      <c r="J423" s="84">
        <v>67280</v>
      </c>
      <c r="K423" s="85">
        <v>3</v>
      </c>
    </row>
    <row r="424" spans="1:14" x14ac:dyDescent="0.2">
      <c r="A424" s="74" t="s">
        <v>50</v>
      </c>
      <c r="B424" s="79" t="s">
        <v>2149</v>
      </c>
      <c r="C424" s="74" t="s">
        <v>1871</v>
      </c>
      <c r="D424" s="267">
        <v>518009092</v>
      </c>
      <c r="E424" s="270">
        <v>2528678875</v>
      </c>
      <c r="F424" s="74" t="s">
        <v>1858</v>
      </c>
      <c r="G424" s="265">
        <v>37767</v>
      </c>
      <c r="H424" s="82">
        <f t="shared" ca="1" si="6"/>
        <v>7</v>
      </c>
      <c r="I424" s="83" t="s">
        <v>1859</v>
      </c>
      <c r="J424" s="84">
        <v>41060</v>
      </c>
      <c r="K424" s="85">
        <v>3</v>
      </c>
    </row>
    <row r="425" spans="1:14" x14ac:dyDescent="0.2">
      <c r="A425" s="74" t="s">
        <v>6</v>
      </c>
      <c r="B425" s="79" t="s">
        <v>156</v>
      </c>
      <c r="C425" s="74" t="s">
        <v>1878</v>
      </c>
      <c r="D425" s="267">
        <v>875920441</v>
      </c>
      <c r="E425" s="270">
        <v>9196526117</v>
      </c>
      <c r="F425" s="74" t="s">
        <v>1858</v>
      </c>
      <c r="G425" s="265">
        <v>38607</v>
      </c>
      <c r="H425" s="82">
        <f t="shared" ca="1" si="6"/>
        <v>5</v>
      </c>
      <c r="I425" s="83" t="s">
        <v>1859</v>
      </c>
      <c r="J425" s="84">
        <v>73830</v>
      </c>
      <c r="K425" s="85">
        <v>2</v>
      </c>
    </row>
    <row r="426" spans="1:14" x14ac:dyDescent="0.2">
      <c r="A426" s="74" t="s">
        <v>2344</v>
      </c>
      <c r="B426" s="79" t="s">
        <v>156</v>
      </c>
      <c r="C426" s="74" t="s">
        <v>1867</v>
      </c>
      <c r="D426" s="267">
        <v>948189231</v>
      </c>
      <c r="E426" s="270">
        <v>9197889149</v>
      </c>
      <c r="F426" s="74" t="s">
        <v>1857</v>
      </c>
      <c r="G426" s="265">
        <v>35330</v>
      </c>
      <c r="H426" s="82">
        <f t="shared" ca="1" si="6"/>
        <v>14</v>
      </c>
      <c r="I426" s="83"/>
      <c r="J426" s="84">
        <v>88000</v>
      </c>
      <c r="K426" s="85">
        <v>5</v>
      </c>
    </row>
    <row r="427" spans="1:14" x14ac:dyDescent="0.2">
      <c r="A427" s="74" t="s">
        <v>2404</v>
      </c>
      <c r="B427" s="79" t="s">
        <v>2149</v>
      </c>
      <c r="C427" s="74" t="s">
        <v>1190</v>
      </c>
      <c r="D427" s="267">
        <v>489013842</v>
      </c>
      <c r="E427" s="270">
        <v>2528238755</v>
      </c>
      <c r="F427" s="74" t="s">
        <v>1858</v>
      </c>
      <c r="G427" s="265">
        <v>38778</v>
      </c>
      <c r="H427" s="82">
        <f t="shared" ca="1" si="6"/>
        <v>4</v>
      </c>
      <c r="I427" s="83" t="s">
        <v>1859</v>
      </c>
      <c r="J427" s="84">
        <v>71120</v>
      </c>
      <c r="K427" s="85">
        <v>4</v>
      </c>
    </row>
    <row r="428" spans="1:14" x14ac:dyDescent="0.2">
      <c r="A428" s="74" t="s">
        <v>2373</v>
      </c>
      <c r="B428" s="79" t="s">
        <v>26</v>
      </c>
      <c r="C428" s="74" t="s">
        <v>1877</v>
      </c>
      <c r="D428" s="267">
        <v>562497973</v>
      </c>
      <c r="E428" s="270">
        <v>9191617913</v>
      </c>
      <c r="F428" s="74" t="s">
        <v>1858</v>
      </c>
      <c r="G428" s="265">
        <v>37617</v>
      </c>
      <c r="H428" s="82">
        <f t="shared" ca="1" si="6"/>
        <v>7</v>
      </c>
      <c r="I428" s="83" t="s">
        <v>1863</v>
      </c>
      <c r="J428" s="84">
        <v>86200</v>
      </c>
      <c r="K428" s="85">
        <v>3</v>
      </c>
    </row>
    <row r="429" spans="1:14" x14ac:dyDescent="0.2">
      <c r="A429" s="74" t="s">
        <v>2218</v>
      </c>
      <c r="B429" s="79" t="s">
        <v>28</v>
      </c>
      <c r="C429" s="74" t="s">
        <v>1867</v>
      </c>
      <c r="D429" s="267">
        <v>343897392</v>
      </c>
      <c r="E429" s="270">
        <v>2525459665</v>
      </c>
      <c r="F429" s="74" t="s">
        <v>1858</v>
      </c>
      <c r="G429" s="265">
        <v>35896</v>
      </c>
      <c r="H429" s="82">
        <f t="shared" ca="1" si="6"/>
        <v>12</v>
      </c>
      <c r="I429" s="83" t="s">
        <v>1863</v>
      </c>
      <c r="J429" s="84">
        <v>32100</v>
      </c>
      <c r="K429" s="85">
        <v>1</v>
      </c>
      <c r="N429" s="86"/>
    </row>
    <row r="430" spans="1:14" x14ac:dyDescent="0.2">
      <c r="A430" s="74" t="s">
        <v>4</v>
      </c>
      <c r="B430" s="79" t="s">
        <v>28</v>
      </c>
      <c r="C430" s="74" t="s">
        <v>1880</v>
      </c>
      <c r="D430" s="267">
        <v>384454025</v>
      </c>
      <c r="E430" s="270">
        <v>2526196095</v>
      </c>
      <c r="F430" s="74" t="s">
        <v>1857</v>
      </c>
      <c r="G430" s="265">
        <v>32952</v>
      </c>
      <c r="H430" s="82">
        <f t="shared" ca="1" si="6"/>
        <v>20</v>
      </c>
      <c r="I430" s="83"/>
      <c r="J430" s="84">
        <v>57500</v>
      </c>
      <c r="K430" s="85">
        <v>1</v>
      </c>
    </row>
    <row r="431" spans="1:14" x14ac:dyDescent="0.2">
      <c r="A431" s="74" t="s">
        <v>2506</v>
      </c>
      <c r="B431" s="79" t="s">
        <v>25</v>
      </c>
      <c r="C431" s="74" t="s">
        <v>1871</v>
      </c>
      <c r="D431" s="267">
        <v>328787467</v>
      </c>
      <c r="E431" s="270">
        <v>2525165289</v>
      </c>
      <c r="F431" s="74" t="s">
        <v>1861</v>
      </c>
      <c r="G431" s="265">
        <v>33973</v>
      </c>
      <c r="H431" s="82">
        <f t="shared" ca="1" si="6"/>
        <v>17</v>
      </c>
      <c r="I431" s="83" t="s">
        <v>1862</v>
      </c>
      <c r="J431" s="84">
        <v>15260</v>
      </c>
      <c r="K431" s="85">
        <v>2</v>
      </c>
    </row>
    <row r="432" spans="1:14" x14ac:dyDescent="0.2">
      <c r="A432" s="74" t="s">
        <v>2565</v>
      </c>
      <c r="B432" s="79" t="s">
        <v>1850</v>
      </c>
      <c r="C432" s="74" t="s">
        <v>1876</v>
      </c>
      <c r="D432" s="267">
        <v>881242432</v>
      </c>
      <c r="E432" s="270">
        <v>9196689962</v>
      </c>
      <c r="F432" s="74" t="s">
        <v>1857</v>
      </c>
      <c r="G432" s="265">
        <v>34841</v>
      </c>
      <c r="H432" s="82">
        <f t="shared" ca="1" si="6"/>
        <v>15</v>
      </c>
      <c r="I432" s="83"/>
      <c r="J432" s="84">
        <v>25120</v>
      </c>
      <c r="K432" s="85">
        <v>2</v>
      </c>
    </row>
    <row r="433" spans="1:11" x14ac:dyDescent="0.2">
      <c r="A433" s="74" t="s">
        <v>21</v>
      </c>
      <c r="B433" s="79" t="s">
        <v>1850</v>
      </c>
      <c r="C433" s="74" t="s">
        <v>1875</v>
      </c>
      <c r="D433" s="267">
        <v>157257652</v>
      </c>
      <c r="E433" s="270">
        <v>2522126686</v>
      </c>
      <c r="F433" s="74" t="s">
        <v>1857</v>
      </c>
      <c r="G433" s="265">
        <v>35437</v>
      </c>
      <c r="H433" s="82">
        <f t="shared" ca="1" si="6"/>
        <v>13</v>
      </c>
      <c r="I433" s="83"/>
      <c r="J433" s="84">
        <v>72480</v>
      </c>
      <c r="K433" s="85">
        <v>2</v>
      </c>
    </row>
    <row r="434" spans="1:11" x14ac:dyDescent="0.2">
      <c r="A434" s="74" t="s">
        <v>2504</v>
      </c>
      <c r="B434" s="79" t="s">
        <v>26</v>
      </c>
      <c r="C434" s="74" t="s">
        <v>1880</v>
      </c>
      <c r="D434" s="267">
        <v>324622113</v>
      </c>
      <c r="E434" s="270">
        <v>2525085320</v>
      </c>
      <c r="F434" s="74" t="s">
        <v>1858</v>
      </c>
      <c r="G434" s="265">
        <v>35720</v>
      </c>
      <c r="H434" s="82">
        <f t="shared" ca="1" si="6"/>
        <v>13</v>
      </c>
      <c r="I434" s="83" t="s">
        <v>1860</v>
      </c>
      <c r="J434" s="84">
        <v>61850</v>
      </c>
      <c r="K434" s="85">
        <v>2</v>
      </c>
    </row>
    <row r="435" spans="1:11" x14ac:dyDescent="0.2">
      <c r="A435" s="74" t="s">
        <v>2336</v>
      </c>
      <c r="B435" s="79" t="s">
        <v>1850</v>
      </c>
      <c r="C435" s="74" t="s">
        <v>1881</v>
      </c>
      <c r="D435" s="267">
        <v>657835603</v>
      </c>
      <c r="E435" s="270">
        <v>9193279828</v>
      </c>
      <c r="F435" s="74" t="s">
        <v>1858</v>
      </c>
      <c r="G435" s="265">
        <v>36463</v>
      </c>
      <c r="H435" s="82">
        <f t="shared" ca="1" si="6"/>
        <v>11</v>
      </c>
      <c r="I435" s="83" t="s">
        <v>1860</v>
      </c>
      <c r="J435" s="84">
        <v>40680</v>
      </c>
      <c r="K435" s="85">
        <v>5</v>
      </c>
    </row>
    <row r="436" spans="1:11" x14ac:dyDescent="0.2">
      <c r="A436" s="74" t="s">
        <v>2735</v>
      </c>
      <c r="B436" s="79" t="s">
        <v>1850</v>
      </c>
      <c r="C436" s="74" t="s">
        <v>1874</v>
      </c>
      <c r="D436" s="267">
        <v>861884260</v>
      </c>
      <c r="E436" s="270">
        <v>9196245634</v>
      </c>
      <c r="F436" s="74" t="s">
        <v>1858</v>
      </c>
      <c r="G436" s="265">
        <v>34610</v>
      </c>
      <c r="H436" s="82">
        <f t="shared" ca="1" si="6"/>
        <v>16</v>
      </c>
      <c r="I436" s="83" t="s">
        <v>1865</v>
      </c>
      <c r="J436" s="84">
        <v>70480</v>
      </c>
      <c r="K436" s="85">
        <v>4</v>
      </c>
    </row>
    <row r="437" spans="1:11" x14ac:dyDescent="0.2">
      <c r="A437" s="74" t="s">
        <v>2339</v>
      </c>
      <c r="B437" s="79" t="s">
        <v>28</v>
      </c>
      <c r="C437" s="74" t="s">
        <v>1880</v>
      </c>
      <c r="D437" s="267">
        <v>667812117</v>
      </c>
      <c r="E437" s="270">
        <v>9193552027</v>
      </c>
      <c r="F437" s="74" t="s">
        <v>1858</v>
      </c>
      <c r="G437" s="265">
        <v>35415</v>
      </c>
      <c r="H437" s="82">
        <f t="shared" ca="1" si="6"/>
        <v>13</v>
      </c>
      <c r="I437" s="83" t="s">
        <v>1862</v>
      </c>
      <c r="J437" s="84">
        <v>64470</v>
      </c>
      <c r="K437" s="85">
        <v>5</v>
      </c>
    </row>
    <row r="438" spans="1:11" x14ac:dyDescent="0.2">
      <c r="A438" s="74" t="s">
        <v>2226</v>
      </c>
      <c r="B438" s="79" t="s">
        <v>2149</v>
      </c>
      <c r="C438" s="74" t="s">
        <v>1880</v>
      </c>
      <c r="D438" s="267">
        <v>422957475</v>
      </c>
      <c r="E438" s="270">
        <v>2526718651</v>
      </c>
      <c r="F438" s="74" t="s">
        <v>1861</v>
      </c>
      <c r="G438" s="265">
        <v>38925</v>
      </c>
      <c r="H438" s="82">
        <f t="shared" ca="1" si="6"/>
        <v>4</v>
      </c>
      <c r="I438" s="83" t="s">
        <v>1860</v>
      </c>
      <c r="J438" s="84">
        <v>49080</v>
      </c>
      <c r="K438" s="85">
        <v>5</v>
      </c>
    </row>
    <row r="439" spans="1:11" x14ac:dyDescent="0.2">
      <c r="A439" s="74" t="s">
        <v>2262</v>
      </c>
      <c r="B439" s="79" t="s">
        <v>28</v>
      </c>
      <c r="C439" s="74" t="s">
        <v>1880</v>
      </c>
      <c r="D439" s="267">
        <v>580960042</v>
      </c>
      <c r="E439" s="270">
        <v>9191838930</v>
      </c>
      <c r="F439" s="74" t="s">
        <v>1858</v>
      </c>
      <c r="G439" s="265">
        <v>39958</v>
      </c>
      <c r="H439" s="82">
        <f t="shared" ca="1" si="6"/>
        <v>1</v>
      </c>
      <c r="I439" s="83" t="s">
        <v>1859</v>
      </c>
      <c r="J439" s="84">
        <v>46390</v>
      </c>
      <c r="K439" s="85">
        <v>5</v>
      </c>
    </row>
    <row r="440" spans="1:11" x14ac:dyDescent="0.2">
      <c r="A440" s="74" t="s">
        <v>10</v>
      </c>
      <c r="B440" s="79" t="s">
        <v>26</v>
      </c>
      <c r="C440" s="74" t="s">
        <v>1879</v>
      </c>
      <c r="D440" s="267">
        <v>627678686</v>
      </c>
      <c r="E440" s="270">
        <v>9192602559</v>
      </c>
      <c r="F440" s="74" t="s">
        <v>1858</v>
      </c>
      <c r="G440" s="265">
        <v>34746</v>
      </c>
      <c r="H440" s="82">
        <f t="shared" ca="1" si="6"/>
        <v>15</v>
      </c>
      <c r="I440" s="83" t="s">
        <v>1862</v>
      </c>
      <c r="J440" s="84">
        <v>63030</v>
      </c>
      <c r="K440" s="85">
        <v>1</v>
      </c>
    </row>
    <row r="441" spans="1:11" x14ac:dyDescent="0.2">
      <c r="A441" s="74" t="s">
        <v>2294</v>
      </c>
      <c r="B441" s="79" t="s">
        <v>28</v>
      </c>
      <c r="C441" s="74" t="s">
        <v>1866</v>
      </c>
      <c r="D441" s="267">
        <v>474999228</v>
      </c>
      <c r="E441" s="270">
        <v>2527838614</v>
      </c>
      <c r="F441" s="74" t="s">
        <v>1858</v>
      </c>
      <c r="G441" s="265">
        <v>33103</v>
      </c>
      <c r="H441" s="82">
        <f t="shared" ca="1" si="6"/>
        <v>20</v>
      </c>
      <c r="I441" s="83" t="s">
        <v>1859</v>
      </c>
      <c r="J441" s="84">
        <v>46220</v>
      </c>
      <c r="K441" s="85">
        <v>3</v>
      </c>
    </row>
    <row r="442" spans="1:11" x14ac:dyDescent="0.2">
      <c r="A442" s="74" t="s">
        <v>2631</v>
      </c>
      <c r="B442" s="79" t="s">
        <v>28</v>
      </c>
      <c r="C442" s="74" t="s">
        <v>1879</v>
      </c>
      <c r="D442" s="267">
        <v>708108747</v>
      </c>
      <c r="E442" s="270">
        <v>9194310812</v>
      </c>
      <c r="F442" s="74" t="s">
        <v>1857</v>
      </c>
      <c r="G442" s="265">
        <v>38183</v>
      </c>
      <c r="H442" s="82">
        <f t="shared" ca="1" si="6"/>
        <v>6</v>
      </c>
      <c r="I442" s="83"/>
      <c r="J442" s="84">
        <v>85930</v>
      </c>
      <c r="K442" s="85">
        <v>2</v>
      </c>
    </row>
    <row r="443" spans="1:11" x14ac:dyDescent="0.2">
      <c r="A443" s="74" t="s">
        <v>2157</v>
      </c>
      <c r="B443" s="79" t="s">
        <v>26</v>
      </c>
      <c r="C443" s="74" t="s">
        <v>1870</v>
      </c>
      <c r="D443" s="267">
        <v>676534152</v>
      </c>
      <c r="E443" s="270">
        <v>9193640748</v>
      </c>
      <c r="F443" s="74" t="s">
        <v>1861</v>
      </c>
      <c r="G443" s="265">
        <v>33791</v>
      </c>
      <c r="H443" s="82">
        <f t="shared" ca="1" si="6"/>
        <v>18</v>
      </c>
      <c r="I443" s="83" t="s">
        <v>1865</v>
      </c>
      <c r="J443" s="84">
        <v>89780</v>
      </c>
      <c r="K443" s="85">
        <v>4</v>
      </c>
    </row>
    <row r="444" spans="1:11" x14ac:dyDescent="0.2">
      <c r="A444" s="74" t="s">
        <v>19</v>
      </c>
      <c r="B444" s="79" t="s">
        <v>2149</v>
      </c>
      <c r="C444" s="74" t="s">
        <v>1871</v>
      </c>
      <c r="D444" s="267">
        <v>242099349</v>
      </c>
      <c r="E444" s="270">
        <v>2523173691</v>
      </c>
      <c r="F444" s="74" t="s">
        <v>1858</v>
      </c>
      <c r="G444" s="265">
        <v>34919</v>
      </c>
      <c r="H444" s="82">
        <f t="shared" ca="1" si="6"/>
        <v>15</v>
      </c>
      <c r="I444" s="83" t="s">
        <v>1865</v>
      </c>
      <c r="J444" s="84">
        <v>44920</v>
      </c>
      <c r="K444" s="85">
        <v>1</v>
      </c>
    </row>
    <row r="445" spans="1:11" x14ac:dyDescent="0.2">
      <c r="A445" s="74" t="s">
        <v>2783</v>
      </c>
      <c r="B445" s="79" t="s">
        <v>1850</v>
      </c>
      <c r="C445" s="74" t="s">
        <v>1871</v>
      </c>
      <c r="D445" s="267">
        <v>383616821</v>
      </c>
      <c r="E445" s="270">
        <v>2526169135</v>
      </c>
      <c r="F445" s="74" t="s">
        <v>1864</v>
      </c>
      <c r="G445" s="265">
        <v>38477</v>
      </c>
      <c r="H445" s="82">
        <f t="shared" ca="1" si="6"/>
        <v>5</v>
      </c>
      <c r="I445" s="83"/>
      <c r="J445" s="84">
        <v>14416</v>
      </c>
      <c r="K445" s="85">
        <v>4</v>
      </c>
    </row>
    <row r="446" spans="1:11" x14ac:dyDescent="0.2">
      <c r="A446" s="74" t="s">
        <v>2383</v>
      </c>
      <c r="B446" s="79" t="s">
        <v>26</v>
      </c>
      <c r="C446" s="74" t="s">
        <v>1871</v>
      </c>
      <c r="D446" s="267">
        <v>528258211</v>
      </c>
      <c r="E446" s="270">
        <v>2528908079</v>
      </c>
      <c r="F446" s="74" t="s">
        <v>1857</v>
      </c>
      <c r="G446" s="265">
        <v>36027</v>
      </c>
      <c r="H446" s="82">
        <f t="shared" ca="1" si="6"/>
        <v>12</v>
      </c>
      <c r="I446" s="83"/>
      <c r="J446" s="84">
        <v>57600</v>
      </c>
      <c r="K446" s="85">
        <v>3</v>
      </c>
    </row>
    <row r="447" spans="1:11" x14ac:dyDescent="0.2">
      <c r="A447" s="74" t="s">
        <v>2659</v>
      </c>
      <c r="B447" s="79" t="s">
        <v>26</v>
      </c>
      <c r="C447" s="74" t="s">
        <v>1869</v>
      </c>
      <c r="D447" s="267">
        <v>292006053</v>
      </c>
      <c r="E447" s="270">
        <v>2524442207</v>
      </c>
      <c r="F447" s="74" t="s">
        <v>1858</v>
      </c>
      <c r="G447" s="265">
        <v>39789</v>
      </c>
      <c r="H447" s="82">
        <f t="shared" ca="1" si="6"/>
        <v>1</v>
      </c>
      <c r="I447" s="83" t="s">
        <v>1865</v>
      </c>
      <c r="J447" s="84">
        <v>32640</v>
      </c>
      <c r="K447" s="85">
        <v>4</v>
      </c>
    </row>
    <row r="448" spans="1:11" x14ac:dyDescent="0.2">
      <c r="A448" s="74" t="s">
        <v>2369</v>
      </c>
      <c r="B448" s="79" t="s">
        <v>1850</v>
      </c>
      <c r="C448" s="74" t="s">
        <v>31</v>
      </c>
      <c r="D448" s="267">
        <v>466947318</v>
      </c>
      <c r="E448" s="270">
        <v>2527557761</v>
      </c>
      <c r="F448" s="74" t="s">
        <v>1858</v>
      </c>
      <c r="G448" s="265">
        <v>32978</v>
      </c>
      <c r="H448" s="82">
        <f t="shared" ca="1" si="6"/>
        <v>20</v>
      </c>
      <c r="I448" s="83" t="s">
        <v>1863</v>
      </c>
      <c r="J448" s="84">
        <v>44620</v>
      </c>
      <c r="K448" s="85">
        <v>5</v>
      </c>
    </row>
    <row r="449" spans="1:11" x14ac:dyDescent="0.2">
      <c r="A449" s="74" t="s">
        <v>2650</v>
      </c>
      <c r="B449" s="79" t="s">
        <v>26</v>
      </c>
      <c r="C449" s="74" t="s">
        <v>1871</v>
      </c>
      <c r="D449" s="267">
        <v>707553376</v>
      </c>
      <c r="E449" s="270">
        <v>9194161772</v>
      </c>
      <c r="F449" s="74" t="s">
        <v>1857</v>
      </c>
      <c r="G449" s="265">
        <v>33815</v>
      </c>
      <c r="H449" s="82">
        <f t="shared" ca="1" si="6"/>
        <v>18</v>
      </c>
      <c r="I449" s="83"/>
      <c r="J449" s="84">
        <v>63310</v>
      </c>
      <c r="K449" s="85">
        <v>3</v>
      </c>
    </row>
    <row r="450" spans="1:11" x14ac:dyDescent="0.2">
      <c r="A450" s="74" t="s">
        <v>2361</v>
      </c>
      <c r="B450" s="79" t="s">
        <v>2149</v>
      </c>
      <c r="C450" s="74" t="s">
        <v>1878</v>
      </c>
      <c r="D450" s="267">
        <v>471064761</v>
      </c>
      <c r="E450" s="270">
        <v>2527726916</v>
      </c>
      <c r="F450" s="74" t="s">
        <v>1861</v>
      </c>
      <c r="G450" s="265">
        <v>39118</v>
      </c>
      <c r="H450" s="82">
        <f t="shared" ref="H450:H513" ca="1" si="7">DATEDIF(G450,TODAY(),"Y")</f>
        <v>3</v>
      </c>
      <c r="I450" s="83" t="s">
        <v>1859</v>
      </c>
      <c r="J450" s="84">
        <v>45565</v>
      </c>
      <c r="K450" s="85">
        <v>1</v>
      </c>
    </row>
    <row r="451" spans="1:11" x14ac:dyDescent="0.2">
      <c r="A451" s="74" t="s">
        <v>2703</v>
      </c>
      <c r="B451" s="79" t="s">
        <v>26</v>
      </c>
      <c r="C451" s="74" t="s">
        <v>1879</v>
      </c>
      <c r="D451" s="267">
        <v>571120098</v>
      </c>
      <c r="E451" s="270">
        <v>9191715499</v>
      </c>
      <c r="F451" s="74" t="s">
        <v>1861</v>
      </c>
      <c r="G451" s="265">
        <v>35078</v>
      </c>
      <c r="H451" s="82">
        <f t="shared" ca="1" si="7"/>
        <v>14</v>
      </c>
      <c r="I451" s="83" t="s">
        <v>1863</v>
      </c>
      <c r="J451" s="84">
        <v>42740</v>
      </c>
      <c r="K451" s="85">
        <v>2</v>
      </c>
    </row>
    <row r="452" spans="1:11" x14ac:dyDescent="0.2">
      <c r="A452" s="74" t="s">
        <v>57</v>
      </c>
      <c r="B452" s="79" t="s">
        <v>28</v>
      </c>
      <c r="C452" s="74" t="s">
        <v>1874</v>
      </c>
      <c r="D452" s="267">
        <v>387131597</v>
      </c>
      <c r="E452" s="270">
        <v>2526228199</v>
      </c>
      <c r="F452" s="74" t="s">
        <v>1861</v>
      </c>
      <c r="G452" s="265">
        <v>35484</v>
      </c>
      <c r="H452" s="82">
        <f t="shared" ca="1" si="7"/>
        <v>13</v>
      </c>
      <c r="I452" s="83" t="s">
        <v>1859</v>
      </c>
      <c r="J452" s="84">
        <v>47885</v>
      </c>
      <c r="K452" s="85">
        <v>1</v>
      </c>
    </row>
    <row r="453" spans="1:11" x14ac:dyDescent="0.2">
      <c r="A453" s="74" t="s">
        <v>2628</v>
      </c>
      <c r="B453" s="79" t="s">
        <v>26</v>
      </c>
      <c r="C453" s="74" t="s">
        <v>1869</v>
      </c>
      <c r="D453" s="267">
        <v>174159111</v>
      </c>
      <c r="E453" s="270">
        <v>2522456406</v>
      </c>
      <c r="F453" s="74" t="s">
        <v>1857</v>
      </c>
      <c r="G453" s="265">
        <v>35329</v>
      </c>
      <c r="H453" s="82">
        <f t="shared" ca="1" si="7"/>
        <v>14</v>
      </c>
      <c r="I453" s="83"/>
      <c r="J453" s="84">
        <v>25120</v>
      </c>
      <c r="K453" s="85">
        <v>5</v>
      </c>
    </row>
    <row r="454" spans="1:11" x14ac:dyDescent="0.2">
      <c r="A454" s="74" t="s">
        <v>2380</v>
      </c>
      <c r="B454" s="79" t="s">
        <v>156</v>
      </c>
      <c r="C454" s="74" t="s">
        <v>1875</v>
      </c>
      <c r="D454" s="267">
        <v>842774592</v>
      </c>
      <c r="E454" s="270">
        <v>9195993367</v>
      </c>
      <c r="F454" s="74" t="s">
        <v>1864</v>
      </c>
      <c r="G454" s="265">
        <v>37217</v>
      </c>
      <c r="H454" s="82">
        <f t="shared" ca="1" si="7"/>
        <v>8</v>
      </c>
      <c r="I454" s="83"/>
      <c r="J454" s="84">
        <v>11044</v>
      </c>
      <c r="K454" s="85">
        <v>2</v>
      </c>
    </row>
    <row r="455" spans="1:11" x14ac:dyDescent="0.2">
      <c r="A455" s="74" t="s">
        <v>2445</v>
      </c>
      <c r="B455" s="79" t="s">
        <v>28</v>
      </c>
      <c r="C455" s="74" t="s">
        <v>1874</v>
      </c>
      <c r="D455" s="267">
        <v>489667166</v>
      </c>
      <c r="E455" s="270">
        <v>2528249735</v>
      </c>
      <c r="F455" s="74" t="s">
        <v>1864</v>
      </c>
      <c r="G455" s="265">
        <v>32695</v>
      </c>
      <c r="H455" s="82">
        <f t="shared" ca="1" si="7"/>
        <v>21</v>
      </c>
      <c r="I455" s="83"/>
      <c r="J455" s="84">
        <v>36844</v>
      </c>
      <c r="K455" s="85">
        <v>4</v>
      </c>
    </row>
    <row r="456" spans="1:11" x14ac:dyDescent="0.2">
      <c r="A456" s="74" t="s">
        <v>2635</v>
      </c>
      <c r="B456" s="79" t="s">
        <v>1850</v>
      </c>
      <c r="C456" s="74" t="s">
        <v>29</v>
      </c>
      <c r="D456" s="267">
        <v>653843221</v>
      </c>
      <c r="E456" s="270">
        <v>9193262077</v>
      </c>
      <c r="F456" s="74" t="s">
        <v>1858</v>
      </c>
      <c r="G456" s="265">
        <v>36009</v>
      </c>
      <c r="H456" s="82">
        <f t="shared" ca="1" si="7"/>
        <v>12</v>
      </c>
      <c r="I456" s="83" t="s">
        <v>1865</v>
      </c>
      <c r="J456" s="84">
        <v>56440</v>
      </c>
      <c r="K456" s="85">
        <v>1</v>
      </c>
    </row>
    <row r="457" spans="1:11" x14ac:dyDescent="0.2">
      <c r="A457" s="74" t="s">
        <v>2165</v>
      </c>
      <c r="B457" s="79" t="s">
        <v>156</v>
      </c>
      <c r="C457" s="74" t="s">
        <v>1878</v>
      </c>
      <c r="D457" s="267">
        <v>618535019</v>
      </c>
      <c r="E457" s="270">
        <v>9192376215</v>
      </c>
      <c r="F457" s="74" t="s">
        <v>1861</v>
      </c>
      <c r="G457" s="265">
        <v>38113</v>
      </c>
      <c r="H457" s="82">
        <f t="shared" ca="1" si="7"/>
        <v>6</v>
      </c>
      <c r="I457" s="83" t="s">
        <v>1863</v>
      </c>
      <c r="J457" s="84">
        <v>10630</v>
      </c>
      <c r="K457" s="85">
        <v>3</v>
      </c>
    </row>
    <row r="458" spans="1:11" x14ac:dyDescent="0.2">
      <c r="A458" s="74" t="s">
        <v>2375</v>
      </c>
      <c r="B458" s="79" t="s">
        <v>1850</v>
      </c>
      <c r="C458" s="74" t="s">
        <v>1873</v>
      </c>
      <c r="D458" s="267">
        <v>627977314</v>
      </c>
      <c r="E458" s="270">
        <v>9192672603</v>
      </c>
      <c r="F458" s="74" t="s">
        <v>1857</v>
      </c>
      <c r="G458" s="265">
        <v>36155</v>
      </c>
      <c r="H458" s="82">
        <f t="shared" ca="1" si="7"/>
        <v>11</v>
      </c>
      <c r="I458" s="83"/>
      <c r="J458" s="84">
        <v>74500</v>
      </c>
      <c r="K458" s="85">
        <v>4</v>
      </c>
    </row>
    <row r="459" spans="1:11" x14ac:dyDescent="0.2">
      <c r="A459" s="74" t="s">
        <v>2246</v>
      </c>
      <c r="B459" s="79" t="s">
        <v>25</v>
      </c>
      <c r="C459" s="74" t="s">
        <v>1875</v>
      </c>
      <c r="D459" s="267">
        <v>590896401</v>
      </c>
      <c r="E459" s="270">
        <v>9191919478</v>
      </c>
      <c r="F459" s="74" t="s">
        <v>1857</v>
      </c>
      <c r="G459" s="265">
        <v>35114</v>
      </c>
      <c r="H459" s="82">
        <f t="shared" ca="1" si="7"/>
        <v>14</v>
      </c>
      <c r="I459" s="83"/>
      <c r="J459" s="84">
        <v>86470</v>
      </c>
      <c r="K459" s="85">
        <v>4</v>
      </c>
    </row>
    <row r="460" spans="1:11" x14ac:dyDescent="0.2">
      <c r="A460" s="74" t="s">
        <v>2214</v>
      </c>
      <c r="B460" s="79" t="s">
        <v>25</v>
      </c>
      <c r="C460" s="74" t="s">
        <v>1880</v>
      </c>
      <c r="D460" s="267">
        <v>121688720</v>
      </c>
      <c r="E460" s="270">
        <v>2521588597</v>
      </c>
      <c r="F460" s="74" t="s">
        <v>1858</v>
      </c>
      <c r="G460" s="265">
        <v>36399</v>
      </c>
      <c r="H460" s="82">
        <f t="shared" ca="1" si="7"/>
        <v>11</v>
      </c>
      <c r="I460" s="83" t="s">
        <v>1863</v>
      </c>
      <c r="J460" s="84">
        <v>78710</v>
      </c>
      <c r="K460" s="85">
        <v>2</v>
      </c>
    </row>
    <row r="461" spans="1:11" x14ac:dyDescent="0.2">
      <c r="A461" s="74" t="s">
        <v>49</v>
      </c>
      <c r="B461" s="79" t="s">
        <v>25</v>
      </c>
      <c r="C461" s="74" t="s">
        <v>1880</v>
      </c>
      <c r="D461" s="267">
        <v>121173068</v>
      </c>
      <c r="E461" s="270">
        <v>2521575684</v>
      </c>
      <c r="F461" s="74" t="s">
        <v>1858</v>
      </c>
      <c r="G461" s="265">
        <v>38016</v>
      </c>
      <c r="H461" s="82">
        <f t="shared" ca="1" si="7"/>
        <v>6</v>
      </c>
      <c r="I461" s="83" t="s">
        <v>1859</v>
      </c>
      <c r="J461" s="84">
        <v>44530</v>
      </c>
      <c r="K461" s="85">
        <v>2</v>
      </c>
    </row>
    <row r="462" spans="1:11" x14ac:dyDescent="0.2">
      <c r="A462" s="74" t="s">
        <v>2673</v>
      </c>
      <c r="B462" s="79" t="s">
        <v>26</v>
      </c>
      <c r="C462" s="74" t="s">
        <v>1877</v>
      </c>
      <c r="D462" s="267">
        <v>843632637</v>
      </c>
      <c r="E462" s="270">
        <v>9196069116</v>
      </c>
      <c r="F462" s="74" t="s">
        <v>1864</v>
      </c>
      <c r="G462" s="265">
        <v>37101</v>
      </c>
      <c r="H462" s="82">
        <f t="shared" ca="1" si="7"/>
        <v>9</v>
      </c>
      <c r="I462" s="83"/>
      <c r="J462" s="84">
        <v>21648</v>
      </c>
      <c r="K462" s="85">
        <v>2</v>
      </c>
    </row>
    <row r="463" spans="1:11" x14ac:dyDescent="0.2">
      <c r="A463" s="74" t="s">
        <v>2184</v>
      </c>
      <c r="B463" s="79" t="s">
        <v>28</v>
      </c>
      <c r="C463" s="74" t="s">
        <v>1869</v>
      </c>
      <c r="D463" s="267">
        <v>313648228</v>
      </c>
      <c r="E463" s="270">
        <v>2524919418</v>
      </c>
      <c r="F463" s="74" t="s">
        <v>1857</v>
      </c>
      <c r="G463" s="265">
        <v>34302</v>
      </c>
      <c r="H463" s="82">
        <f t="shared" ca="1" si="7"/>
        <v>16</v>
      </c>
      <c r="I463" s="83"/>
      <c r="J463" s="84">
        <v>40560</v>
      </c>
      <c r="K463" s="85">
        <v>5</v>
      </c>
    </row>
    <row r="464" spans="1:11" x14ac:dyDescent="0.2">
      <c r="A464" s="74" t="s">
        <v>2833</v>
      </c>
      <c r="B464" s="79" t="s">
        <v>26</v>
      </c>
      <c r="C464" s="74" t="s">
        <v>29</v>
      </c>
      <c r="D464" s="267">
        <v>332289257</v>
      </c>
      <c r="E464" s="270">
        <v>2525227751</v>
      </c>
      <c r="F464" s="74" t="s">
        <v>1864</v>
      </c>
      <c r="G464" s="265">
        <v>35064</v>
      </c>
      <c r="H464" s="82">
        <f t="shared" ca="1" si="7"/>
        <v>14</v>
      </c>
      <c r="I464" s="83"/>
      <c r="J464" s="84">
        <v>20028</v>
      </c>
      <c r="K464" s="85">
        <v>4</v>
      </c>
    </row>
    <row r="465" spans="1:14" x14ac:dyDescent="0.2">
      <c r="A465" s="74" t="s">
        <v>2769</v>
      </c>
      <c r="B465" s="79" t="s">
        <v>28</v>
      </c>
      <c r="C465" s="74" t="s">
        <v>1871</v>
      </c>
      <c r="D465" s="267">
        <v>304024314</v>
      </c>
      <c r="E465" s="270">
        <v>2524713634</v>
      </c>
      <c r="F465" s="74" t="s">
        <v>1858</v>
      </c>
      <c r="G465" s="265">
        <v>36784</v>
      </c>
      <c r="H465" s="82">
        <f t="shared" ca="1" si="7"/>
        <v>10</v>
      </c>
      <c r="I465" s="83" t="s">
        <v>1859</v>
      </c>
      <c r="J465" s="84">
        <v>28970</v>
      </c>
      <c r="K465" s="85">
        <v>3</v>
      </c>
    </row>
    <row r="466" spans="1:14" x14ac:dyDescent="0.2">
      <c r="A466" s="74" t="s">
        <v>2411</v>
      </c>
      <c r="B466" s="79" t="s">
        <v>156</v>
      </c>
      <c r="C466" s="74" t="s">
        <v>1871</v>
      </c>
      <c r="D466" s="267">
        <v>759350847</v>
      </c>
      <c r="E466" s="270">
        <v>9194900864</v>
      </c>
      <c r="F466" s="74" t="s">
        <v>1857</v>
      </c>
      <c r="G466" s="265">
        <v>34061</v>
      </c>
      <c r="H466" s="82">
        <f t="shared" ca="1" si="7"/>
        <v>17</v>
      </c>
      <c r="I466" s="83"/>
      <c r="J466" s="84">
        <v>80690</v>
      </c>
      <c r="K466" s="85">
        <v>3</v>
      </c>
    </row>
    <row r="467" spans="1:14" x14ac:dyDescent="0.2">
      <c r="A467" s="74" t="s">
        <v>2778</v>
      </c>
      <c r="B467" s="79" t="s">
        <v>1850</v>
      </c>
      <c r="C467" s="74" t="s">
        <v>1871</v>
      </c>
      <c r="D467" s="267">
        <v>338977629</v>
      </c>
      <c r="E467" s="270">
        <v>2525368383</v>
      </c>
      <c r="F467" s="74" t="s">
        <v>1858</v>
      </c>
      <c r="G467" s="265">
        <v>39968</v>
      </c>
      <c r="H467" s="82">
        <f t="shared" ca="1" si="7"/>
        <v>1</v>
      </c>
      <c r="I467" s="83" t="s">
        <v>1859</v>
      </c>
      <c r="J467" s="84">
        <v>43820</v>
      </c>
      <c r="K467" s="85">
        <v>2</v>
      </c>
    </row>
    <row r="468" spans="1:14" x14ac:dyDescent="0.2">
      <c r="A468" s="74" t="s">
        <v>2431</v>
      </c>
      <c r="B468" s="79" t="s">
        <v>26</v>
      </c>
      <c r="C468" s="74" t="s">
        <v>1878</v>
      </c>
      <c r="D468" s="267">
        <v>209846975</v>
      </c>
      <c r="E468" s="270">
        <v>2522787318</v>
      </c>
      <c r="F468" s="74" t="s">
        <v>1861</v>
      </c>
      <c r="G468" s="265">
        <v>36639</v>
      </c>
      <c r="H468" s="82">
        <f t="shared" ca="1" si="7"/>
        <v>10</v>
      </c>
      <c r="I468" s="83" t="s">
        <v>1860</v>
      </c>
      <c r="J468" s="84">
        <v>12545</v>
      </c>
      <c r="K468" s="85">
        <v>4</v>
      </c>
    </row>
    <row r="469" spans="1:14" x14ac:dyDescent="0.2">
      <c r="A469" s="74" t="s">
        <v>2302</v>
      </c>
      <c r="B469" s="79" t="s">
        <v>26</v>
      </c>
      <c r="C469" s="74" t="s">
        <v>1869</v>
      </c>
      <c r="D469" s="267">
        <v>356242235</v>
      </c>
      <c r="E469" s="270">
        <v>2525790872</v>
      </c>
      <c r="F469" s="74" t="s">
        <v>1858</v>
      </c>
      <c r="G469" s="265">
        <v>36678</v>
      </c>
      <c r="H469" s="82">
        <f t="shared" ca="1" si="7"/>
        <v>10</v>
      </c>
      <c r="I469" s="83" t="s">
        <v>1859</v>
      </c>
      <c r="J469" s="84">
        <v>42480</v>
      </c>
      <c r="K469" s="85">
        <v>3</v>
      </c>
    </row>
    <row r="470" spans="1:14" x14ac:dyDescent="0.2">
      <c r="A470" s="74" t="s">
        <v>2750</v>
      </c>
      <c r="B470" s="79" t="s">
        <v>28</v>
      </c>
      <c r="C470" s="74" t="s">
        <v>1879</v>
      </c>
      <c r="D470" s="267">
        <v>159415552</v>
      </c>
      <c r="E470" s="270">
        <v>2522153322</v>
      </c>
      <c r="F470" s="74" t="s">
        <v>1858</v>
      </c>
      <c r="G470" s="265">
        <v>35286</v>
      </c>
      <c r="H470" s="82">
        <f t="shared" ca="1" si="7"/>
        <v>14</v>
      </c>
      <c r="I470" s="83" t="s">
        <v>1863</v>
      </c>
      <c r="J470" s="84">
        <v>70280</v>
      </c>
      <c r="K470" s="85">
        <v>3</v>
      </c>
    </row>
    <row r="471" spans="1:14" x14ac:dyDescent="0.2">
      <c r="A471" s="74" t="s">
        <v>2412</v>
      </c>
      <c r="B471" s="79" t="s">
        <v>1850</v>
      </c>
      <c r="C471" s="74" t="s">
        <v>1874</v>
      </c>
      <c r="D471" s="267">
        <v>116869057</v>
      </c>
      <c r="E471" s="270">
        <v>2521525844</v>
      </c>
      <c r="F471" s="74" t="s">
        <v>1858</v>
      </c>
      <c r="G471" s="265">
        <v>33092</v>
      </c>
      <c r="H471" s="82">
        <f t="shared" ca="1" si="7"/>
        <v>20</v>
      </c>
      <c r="I471" s="83" t="s">
        <v>1859</v>
      </c>
      <c r="J471" s="84">
        <v>37020</v>
      </c>
      <c r="K471" s="85">
        <v>2</v>
      </c>
    </row>
    <row r="472" spans="1:14" x14ac:dyDescent="0.2">
      <c r="A472" s="74" t="s">
        <v>2263</v>
      </c>
      <c r="B472" s="79" t="s">
        <v>2149</v>
      </c>
      <c r="C472" s="74" t="s">
        <v>1873</v>
      </c>
      <c r="D472" s="267">
        <v>422929693</v>
      </c>
      <c r="E472" s="270">
        <v>2526712695</v>
      </c>
      <c r="F472" s="74" t="s">
        <v>1858</v>
      </c>
      <c r="G472" s="265">
        <v>33222</v>
      </c>
      <c r="H472" s="82">
        <f t="shared" ca="1" si="7"/>
        <v>19</v>
      </c>
      <c r="I472" s="83" t="s">
        <v>1859</v>
      </c>
      <c r="J472" s="84">
        <v>39160</v>
      </c>
      <c r="K472" s="85">
        <v>3</v>
      </c>
    </row>
    <row r="473" spans="1:14" x14ac:dyDescent="0.2">
      <c r="A473" s="74" t="s">
        <v>2347</v>
      </c>
      <c r="B473" s="79" t="s">
        <v>1850</v>
      </c>
      <c r="C473" s="74" t="s">
        <v>27</v>
      </c>
      <c r="D473" s="267">
        <v>698869555</v>
      </c>
      <c r="E473" s="270">
        <v>9194084456</v>
      </c>
      <c r="F473" s="74" t="s">
        <v>1857</v>
      </c>
      <c r="G473" s="265">
        <v>36167</v>
      </c>
      <c r="H473" s="82">
        <f t="shared" ca="1" si="7"/>
        <v>11</v>
      </c>
      <c r="I473" s="83"/>
      <c r="J473" s="84">
        <v>76690</v>
      </c>
      <c r="K473" s="85">
        <v>3</v>
      </c>
      <c r="M473" s="91"/>
    </row>
    <row r="474" spans="1:14" x14ac:dyDescent="0.2">
      <c r="A474" s="74" t="s">
        <v>2278</v>
      </c>
      <c r="B474" s="79" t="s">
        <v>26</v>
      </c>
      <c r="C474" s="74" t="s">
        <v>1878</v>
      </c>
      <c r="D474" s="267">
        <v>503036433</v>
      </c>
      <c r="E474" s="270">
        <v>2528444054</v>
      </c>
      <c r="F474" s="74" t="s">
        <v>1858</v>
      </c>
      <c r="G474" s="265">
        <v>34609</v>
      </c>
      <c r="H474" s="82">
        <f t="shared" ca="1" si="7"/>
        <v>16</v>
      </c>
      <c r="I474" s="83" t="s">
        <v>1859</v>
      </c>
      <c r="J474" s="84">
        <v>47340</v>
      </c>
      <c r="K474" s="85">
        <v>2</v>
      </c>
    </row>
    <row r="475" spans="1:14" x14ac:dyDescent="0.2">
      <c r="A475" s="74" t="s">
        <v>2537</v>
      </c>
      <c r="B475" s="79" t="s">
        <v>25</v>
      </c>
      <c r="C475" s="74" t="s">
        <v>1191</v>
      </c>
      <c r="D475" s="267">
        <v>943671719</v>
      </c>
      <c r="E475" s="270">
        <v>9197803578</v>
      </c>
      <c r="F475" s="74" t="s">
        <v>1858</v>
      </c>
      <c r="G475" s="265">
        <v>39774</v>
      </c>
      <c r="H475" s="82">
        <f t="shared" ca="1" si="7"/>
        <v>1</v>
      </c>
      <c r="I475" s="83" t="s">
        <v>1859</v>
      </c>
      <c r="J475" s="84">
        <v>46680</v>
      </c>
      <c r="K475" s="85">
        <v>1</v>
      </c>
      <c r="M475" s="91"/>
      <c r="N475" s="86"/>
    </row>
    <row r="476" spans="1:14" x14ac:dyDescent="0.2">
      <c r="A476" s="74" t="s">
        <v>2205</v>
      </c>
      <c r="B476" s="79" t="s">
        <v>28</v>
      </c>
      <c r="C476" s="74" t="s">
        <v>1867</v>
      </c>
      <c r="D476" s="267">
        <v>802700229</v>
      </c>
      <c r="E476" s="270">
        <v>9195594427</v>
      </c>
      <c r="F476" s="74" t="s">
        <v>1857</v>
      </c>
      <c r="G476" s="265">
        <v>34645</v>
      </c>
      <c r="H476" s="82">
        <f t="shared" ca="1" si="7"/>
        <v>16</v>
      </c>
      <c r="I476" s="83"/>
      <c r="J476" s="84">
        <v>89310</v>
      </c>
      <c r="K476" s="85">
        <v>5</v>
      </c>
    </row>
    <row r="477" spans="1:14" x14ac:dyDescent="0.2">
      <c r="A477" s="74" t="s">
        <v>2786</v>
      </c>
      <c r="B477" s="79" t="s">
        <v>25</v>
      </c>
      <c r="C477" s="74" t="s">
        <v>1879</v>
      </c>
      <c r="D477" s="267">
        <v>884025623</v>
      </c>
      <c r="E477" s="270">
        <v>9196699611</v>
      </c>
      <c r="F477" s="74" t="s">
        <v>1857</v>
      </c>
      <c r="G477" s="265">
        <v>36472</v>
      </c>
      <c r="H477" s="82">
        <f t="shared" ca="1" si="7"/>
        <v>11</v>
      </c>
      <c r="I477" s="83"/>
      <c r="J477" s="84">
        <v>46780</v>
      </c>
      <c r="K477" s="85">
        <v>2</v>
      </c>
    </row>
    <row r="478" spans="1:14" x14ac:dyDescent="0.2">
      <c r="A478" s="74" t="s">
        <v>2208</v>
      </c>
      <c r="B478" s="79" t="s">
        <v>26</v>
      </c>
      <c r="C478" s="74" t="s">
        <v>1867</v>
      </c>
      <c r="D478" s="267">
        <v>534034571</v>
      </c>
      <c r="E478" s="270">
        <v>9191155509</v>
      </c>
      <c r="F478" s="74" t="s">
        <v>1858</v>
      </c>
      <c r="G478" s="265">
        <v>32917</v>
      </c>
      <c r="H478" s="82">
        <f t="shared" ca="1" si="7"/>
        <v>20</v>
      </c>
      <c r="I478" s="83" t="s">
        <v>1863</v>
      </c>
      <c r="J478" s="84">
        <v>85920</v>
      </c>
      <c r="K478" s="85">
        <v>4</v>
      </c>
    </row>
    <row r="479" spans="1:14" x14ac:dyDescent="0.2">
      <c r="A479" s="74" t="s">
        <v>2187</v>
      </c>
      <c r="B479" s="79" t="s">
        <v>1850</v>
      </c>
      <c r="C479" s="74" t="s">
        <v>1880</v>
      </c>
      <c r="D479" s="267">
        <v>661397587</v>
      </c>
      <c r="E479" s="270">
        <v>9193392642</v>
      </c>
      <c r="F479" s="74" t="s">
        <v>1857</v>
      </c>
      <c r="G479" s="265">
        <v>39118</v>
      </c>
      <c r="H479" s="82">
        <f t="shared" ca="1" si="7"/>
        <v>3</v>
      </c>
      <c r="I479" s="83"/>
      <c r="J479" s="84">
        <v>86040</v>
      </c>
      <c r="K479" s="85">
        <v>5</v>
      </c>
    </row>
    <row r="480" spans="1:14" x14ac:dyDescent="0.2">
      <c r="A480" s="74" t="s">
        <v>2193</v>
      </c>
      <c r="B480" s="79" t="s">
        <v>28</v>
      </c>
      <c r="C480" s="74" t="s">
        <v>1880</v>
      </c>
      <c r="D480" s="267">
        <v>239847790</v>
      </c>
      <c r="E480" s="270">
        <v>2523122083</v>
      </c>
      <c r="F480" s="74" t="s">
        <v>1861</v>
      </c>
      <c r="G480" s="265">
        <v>35852</v>
      </c>
      <c r="H480" s="82">
        <f t="shared" ca="1" si="7"/>
        <v>12</v>
      </c>
      <c r="I480" s="83" t="s">
        <v>1863</v>
      </c>
      <c r="J480" s="84">
        <v>26185</v>
      </c>
      <c r="K480" s="85">
        <v>5</v>
      </c>
    </row>
    <row r="481" spans="1:11" x14ac:dyDescent="0.2">
      <c r="A481" s="74" t="s">
        <v>73</v>
      </c>
      <c r="B481" s="79" t="s">
        <v>2149</v>
      </c>
      <c r="C481" s="74" t="s">
        <v>1879</v>
      </c>
      <c r="D481" s="267">
        <v>467030396</v>
      </c>
      <c r="E481" s="270">
        <v>2527560634</v>
      </c>
      <c r="F481" s="74" t="s">
        <v>1858</v>
      </c>
      <c r="G481" s="265">
        <v>37743</v>
      </c>
      <c r="H481" s="82">
        <f t="shared" ca="1" si="7"/>
        <v>7</v>
      </c>
      <c r="I481" s="83" t="s">
        <v>1863</v>
      </c>
      <c r="J481" s="84">
        <v>83710</v>
      </c>
      <c r="K481" s="85">
        <v>3</v>
      </c>
    </row>
    <row r="482" spans="1:11" x14ac:dyDescent="0.2">
      <c r="A482" s="74" t="s">
        <v>2546</v>
      </c>
      <c r="B482" s="79" t="s">
        <v>26</v>
      </c>
      <c r="C482" s="74" t="s">
        <v>1871</v>
      </c>
      <c r="D482" s="267">
        <v>723066626</v>
      </c>
      <c r="E482" s="270">
        <v>9194518022</v>
      </c>
      <c r="F482" s="74" t="s">
        <v>1858</v>
      </c>
      <c r="G482" s="265">
        <v>40024</v>
      </c>
      <c r="H482" s="82">
        <f t="shared" ca="1" si="7"/>
        <v>1</v>
      </c>
      <c r="I482" s="83" t="s">
        <v>1859</v>
      </c>
      <c r="J482" s="84">
        <v>47440</v>
      </c>
      <c r="K482" s="85">
        <v>3</v>
      </c>
    </row>
    <row r="483" spans="1:11" x14ac:dyDescent="0.2">
      <c r="A483" s="74" t="s">
        <v>2661</v>
      </c>
      <c r="B483" s="79" t="s">
        <v>2149</v>
      </c>
      <c r="C483" s="74" t="s">
        <v>1869</v>
      </c>
      <c r="D483" s="267">
        <v>313128501</v>
      </c>
      <c r="E483" s="270">
        <v>2524907564</v>
      </c>
      <c r="F483" s="74" t="s">
        <v>1858</v>
      </c>
      <c r="G483" s="265">
        <v>32469</v>
      </c>
      <c r="H483" s="82">
        <f t="shared" ca="1" si="7"/>
        <v>21</v>
      </c>
      <c r="I483" s="83" t="s">
        <v>1860</v>
      </c>
      <c r="J483" s="84">
        <v>32360</v>
      </c>
      <c r="K483" s="85">
        <v>4</v>
      </c>
    </row>
    <row r="484" spans="1:11" x14ac:dyDescent="0.2">
      <c r="A484" s="74" t="s">
        <v>2789</v>
      </c>
      <c r="B484" s="79" t="s">
        <v>26</v>
      </c>
      <c r="C484" s="74" t="s">
        <v>31</v>
      </c>
      <c r="D484" s="267">
        <v>260815239</v>
      </c>
      <c r="E484" s="270">
        <v>2523766803</v>
      </c>
      <c r="F484" s="74" t="s">
        <v>1858</v>
      </c>
      <c r="G484" s="265">
        <v>32926</v>
      </c>
      <c r="H484" s="82">
        <f t="shared" ca="1" si="7"/>
        <v>20</v>
      </c>
      <c r="I484" s="83" t="s">
        <v>1859</v>
      </c>
      <c r="J484" s="84">
        <v>81530</v>
      </c>
      <c r="K484" s="85">
        <v>5</v>
      </c>
    </row>
    <row r="485" spans="1:11" x14ac:dyDescent="0.2">
      <c r="A485" s="74" t="s">
        <v>2664</v>
      </c>
      <c r="B485" s="79" t="s">
        <v>28</v>
      </c>
      <c r="C485" s="74" t="s">
        <v>1875</v>
      </c>
      <c r="D485" s="267">
        <v>612295735</v>
      </c>
      <c r="E485" s="270">
        <v>9192244880</v>
      </c>
      <c r="F485" s="74" t="s">
        <v>1858</v>
      </c>
      <c r="G485" s="265">
        <v>34511</v>
      </c>
      <c r="H485" s="82">
        <f t="shared" ca="1" si="7"/>
        <v>16</v>
      </c>
      <c r="I485" s="83" t="s">
        <v>1863</v>
      </c>
      <c r="J485" s="84">
        <v>22860</v>
      </c>
      <c r="K485" s="85">
        <v>5</v>
      </c>
    </row>
    <row r="486" spans="1:11" x14ac:dyDescent="0.2">
      <c r="A486" s="74" t="s">
        <v>2407</v>
      </c>
      <c r="B486" s="79" t="s">
        <v>26</v>
      </c>
      <c r="C486" s="74" t="s">
        <v>1871</v>
      </c>
      <c r="D486" s="267">
        <v>380304349</v>
      </c>
      <c r="E486" s="270">
        <v>2526129939</v>
      </c>
      <c r="F486" s="74" t="s">
        <v>1858</v>
      </c>
      <c r="G486" s="265">
        <v>39086</v>
      </c>
      <c r="H486" s="82">
        <f t="shared" ca="1" si="7"/>
        <v>3</v>
      </c>
      <c r="I486" s="83" t="s">
        <v>1859</v>
      </c>
      <c r="J486" s="84">
        <v>69320</v>
      </c>
      <c r="K486" s="85">
        <v>3</v>
      </c>
    </row>
    <row r="487" spans="1:11" x14ac:dyDescent="0.2">
      <c r="A487" s="74" t="s">
        <v>2427</v>
      </c>
      <c r="B487" s="79" t="s">
        <v>156</v>
      </c>
      <c r="C487" s="74" t="s">
        <v>27</v>
      </c>
      <c r="D487" s="267">
        <v>794814501</v>
      </c>
      <c r="E487" s="270">
        <v>9195442791</v>
      </c>
      <c r="F487" s="74" t="s">
        <v>1858</v>
      </c>
      <c r="G487" s="265">
        <v>38459</v>
      </c>
      <c r="H487" s="82">
        <f t="shared" ca="1" si="7"/>
        <v>5</v>
      </c>
      <c r="I487" s="83" t="s">
        <v>1865</v>
      </c>
      <c r="J487" s="84">
        <v>37670</v>
      </c>
      <c r="K487" s="85">
        <v>3</v>
      </c>
    </row>
    <row r="488" spans="1:11" x14ac:dyDescent="0.2">
      <c r="A488" s="74" t="s">
        <v>2222</v>
      </c>
      <c r="B488" s="79" t="s">
        <v>1850</v>
      </c>
      <c r="C488" s="74" t="s">
        <v>1871</v>
      </c>
      <c r="D488" s="267">
        <v>892040187</v>
      </c>
      <c r="E488" s="270">
        <v>9196778600</v>
      </c>
      <c r="F488" s="74" t="s">
        <v>1858</v>
      </c>
      <c r="G488" s="265">
        <v>38123</v>
      </c>
      <c r="H488" s="82">
        <f t="shared" ca="1" si="7"/>
        <v>6</v>
      </c>
      <c r="I488" s="83" t="s">
        <v>1860</v>
      </c>
      <c r="J488" s="84">
        <v>68710</v>
      </c>
      <c r="K488" s="85">
        <v>4</v>
      </c>
    </row>
    <row r="489" spans="1:11" x14ac:dyDescent="0.2">
      <c r="A489" s="74" t="s">
        <v>2653</v>
      </c>
      <c r="B489" s="79" t="s">
        <v>26</v>
      </c>
      <c r="C489" s="74" t="s">
        <v>1878</v>
      </c>
      <c r="D489" s="267">
        <v>934447306</v>
      </c>
      <c r="E489" s="270">
        <v>9197692593</v>
      </c>
      <c r="F489" s="74" t="s">
        <v>1858</v>
      </c>
      <c r="G489" s="265">
        <v>32900</v>
      </c>
      <c r="H489" s="82">
        <f t="shared" ca="1" si="7"/>
        <v>20</v>
      </c>
      <c r="I489" s="83" t="s">
        <v>1862</v>
      </c>
      <c r="J489" s="84">
        <v>54500</v>
      </c>
      <c r="K489" s="85">
        <v>5</v>
      </c>
    </row>
    <row r="490" spans="1:11" x14ac:dyDescent="0.2">
      <c r="A490" s="74" t="s">
        <v>2422</v>
      </c>
      <c r="B490" s="79" t="s">
        <v>25</v>
      </c>
      <c r="C490" s="74" t="s">
        <v>1871</v>
      </c>
      <c r="D490" s="267">
        <v>506165137</v>
      </c>
      <c r="E490" s="270">
        <v>2528560698</v>
      </c>
      <c r="F490" s="74" t="s">
        <v>1857</v>
      </c>
      <c r="G490" s="265">
        <v>36716</v>
      </c>
      <c r="H490" s="82">
        <f t="shared" ca="1" si="7"/>
        <v>10</v>
      </c>
      <c r="I490" s="83"/>
      <c r="J490" s="84">
        <v>52770</v>
      </c>
      <c r="K490" s="85">
        <v>2</v>
      </c>
    </row>
    <row r="491" spans="1:11" x14ac:dyDescent="0.2">
      <c r="A491" s="74" t="s">
        <v>2665</v>
      </c>
      <c r="B491" s="79" t="s">
        <v>28</v>
      </c>
      <c r="C491" s="74" t="s">
        <v>1871</v>
      </c>
      <c r="D491" s="267">
        <v>378189642</v>
      </c>
      <c r="E491" s="270">
        <v>2526088101</v>
      </c>
      <c r="F491" s="74" t="s">
        <v>1861</v>
      </c>
      <c r="G491" s="265">
        <v>35994</v>
      </c>
      <c r="H491" s="82">
        <f t="shared" ca="1" si="7"/>
        <v>12</v>
      </c>
      <c r="I491" s="83" t="s">
        <v>1863</v>
      </c>
      <c r="J491" s="84">
        <v>46710</v>
      </c>
      <c r="K491" s="85">
        <v>3</v>
      </c>
    </row>
    <row r="492" spans="1:11" x14ac:dyDescent="0.2">
      <c r="A492" s="74" t="s">
        <v>22</v>
      </c>
      <c r="B492" s="79" t="s">
        <v>26</v>
      </c>
      <c r="C492" s="74" t="s">
        <v>1871</v>
      </c>
      <c r="D492" s="267">
        <v>693214759</v>
      </c>
      <c r="E492" s="270">
        <v>9193936198</v>
      </c>
      <c r="F492" s="74" t="s">
        <v>1864</v>
      </c>
      <c r="G492" s="265">
        <v>35695</v>
      </c>
      <c r="H492" s="82">
        <f t="shared" ca="1" si="7"/>
        <v>13</v>
      </c>
      <c r="I492" s="83"/>
      <c r="J492" s="84">
        <v>9424</v>
      </c>
      <c r="K492" s="85">
        <v>4</v>
      </c>
    </row>
    <row r="493" spans="1:11" x14ac:dyDescent="0.2">
      <c r="A493" s="74" t="s">
        <v>2267</v>
      </c>
      <c r="B493" s="79" t="s">
        <v>1850</v>
      </c>
      <c r="C493" s="74" t="s">
        <v>1879</v>
      </c>
      <c r="D493" s="267">
        <v>292693795</v>
      </c>
      <c r="E493" s="270">
        <v>2524562999</v>
      </c>
      <c r="F493" s="74" t="s">
        <v>1861</v>
      </c>
      <c r="G493" s="265">
        <v>37165</v>
      </c>
      <c r="H493" s="82">
        <f t="shared" ca="1" si="7"/>
        <v>9</v>
      </c>
      <c r="I493" s="83" t="s">
        <v>1862</v>
      </c>
      <c r="J493" s="84">
        <v>28525</v>
      </c>
      <c r="K493" s="85">
        <v>4</v>
      </c>
    </row>
    <row r="494" spans="1:11" x14ac:dyDescent="0.2">
      <c r="A494" s="74" t="s">
        <v>2287</v>
      </c>
      <c r="B494" s="79" t="s">
        <v>1850</v>
      </c>
      <c r="C494" s="74" t="s">
        <v>1867</v>
      </c>
      <c r="D494" s="267">
        <v>665006199</v>
      </c>
      <c r="E494" s="270">
        <v>9193498222</v>
      </c>
      <c r="F494" s="74" t="s">
        <v>1857</v>
      </c>
      <c r="G494" s="265">
        <v>34550</v>
      </c>
      <c r="H494" s="82">
        <f t="shared" ca="1" si="7"/>
        <v>16</v>
      </c>
      <c r="I494" s="83"/>
      <c r="J494" s="84">
        <v>50550</v>
      </c>
      <c r="K494" s="85">
        <v>2</v>
      </c>
    </row>
    <row r="495" spans="1:11" x14ac:dyDescent="0.2">
      <c r="A495" s="74" t="s">
        <v>2861</v>
      </c>
      <c r="B495" s="79" t="s">
        <v>26</v>
      </c>
      <c r="C495" s="74" t="s">
        <v>1871</v>
      </c>
      <c r="D495" s="267">
        <v>618775364</v>
      </c>
      <c r="E495" s="270">
        <v>9192380636</v>
      </c>
      <c r="F495" s="74" t="s">
        <v>1858</v>
      </c>
      <c r="G495" s="265">
        <v>34979</v>
      </c>
      <c r="H495" s="82">
        <f t="shared" ca="1" si="7"/>
        <v>15</v>
      </c>
      <c r="I495" s="83" t="s">
        <v>1859</v>
      </c>
      <c r="J495" s="84">
        <v>60280</v>
      </c>
      <c r="K495" s="85">
        <v>1</v>
      </c>
    </row>
    <row r="496" spans="1:11" x14ac:dyDescent="0.2">
      <c r="A496" s="74" t="s">
        <v>67</v>
      </c>
      <c r="B496" s="79" t="s">
        <v>26</v>
      </c>
      <c r="C496" s="74" t="s">
        <v>1879</v>
      </c>
      <c r="D496" s="267">
        <v>850210766</v>
      </c>
      <c r="E496" s="270">
        <v>9196098293</v>
      </c>
      <c r="F496" s="74" t="s">
        <v>1864</v>
      </c>
      <c r="G496" s="265">
        <v>34792</v>
      </c>
      <c r="H496" s="82">
        <f t="shared" ca="1" si="7"/>
        <v>15</v>
      </c>
      <c r="I496" s="83"/>
      <c r="J496" s="84">
        <v>33508</v>
      </c>
      <c r="K496" s="85">
        <v>4</v>
      </c>
    </row>
    <row r="497" spans="1:14" x14ac:dyDescent="0.2">
      <c r="A497" s="74" t="s">
        <v>2397</v>
      </c>
      <c r="B497" s="79" t="s">
        <v>26</v>
      </c>
      <c r="C497" s="74" t="s">
        <v>1880</v>
      </c>
      <c r="D497" s="267">
        <v>828996583</v>
      </c>
      <c r="E497" s="270">
        <v>9195866887</v>
      </c>
      <c r="F497" s="74" t="s">
        <v>1858</v>
      </c>
      <c r="G497" s="265">
        <v>39408</v>
      </c>
      <c r="H497" s="82">
        <f t="shared" ca="1" si="7"/>
        <v>2</v>
      </c>
      <c r="I497" s="83" t="s">
        <v>1863</v>
      </c>
      <c r="J497" s="84">
        <v>34990</v>
      </c>
      <c r="K497" s="85">
        <v>3</v>
      </c>
    </row>
    <row r="498" spans="1:14" x14ac:dyDescent="0.2">
      <c r="A498" s="74" t="s">
        <v>2301</v>
      </c>
      <c r="B498" s="79" t="s">
        <v>28</v>
      </c>
      <c r="C498" s="74" t="s">
        <v>1874</v>
      </c>
      <c r="D498" s="267">
        <v>186346711</v>
      </c>
      <c r="E498" s="270">
        <v>2522604602</v>
      </c>
      <c r="F498" s="74" t="s">
        <v>1858</v>
      </c>
      <c r="G498" s="265">
        <v>32996</v>
      </c>
      <c r="H498" s="82">
        <f t="shared" ca="1" si="7"/>
        <v>20</v>
      </c>
      <c r="I498" s="83" t="s">
        <v>1862</v>
      </c>
      <c r="J498" s="84">
        <v>87120</v>
      </c>
      <c r="K498" s="85">
        <v>3</v>
      </c>
    </row>
    <row r="499" spans="1:14" x14ac:dyDescent="0.2">
      <c r="A499" s="74" t="s">
        <v>2288</v>
      </c>
      <c r="B499" s="79" t="s">
        <v>26</v>
      </c>
      <c r="C499" s="74" t="s">
        <v>1867</v>
      </c>
      <c r="D499" s="267">
        <v>479081328</v>
      </c>
      <c r="E499" s="270">
        <v>2528006736</v>
      </c>
      <c r="F499" s="74" t="s">
        <v>1858</v>
      </c>
      <c r="G499" s="265">
        <v>39891</v>
      </c>
      <c r="H499" s="82">
        <f t="shared" ca="1" si="7"/>
        <v>1</v>
      </c>
      <c r="I499" s="83" t="s">
        <v>1865</v>
      </c>
      <c r="J499" s="84">
        <v>77820</v>
      </c>
      <c r="K499" s="85">
        <v>3</v>
      </c>
    </row>
    <row r="500" spans="1:14" x14ac:dyDescent="0.2">
      <c r="A500" s="74" t="s">
        <v>2683</v>
      </c>
      <c r="B500" s="79" t="s">
        <v>26</v>
      </c>
      <c r="C500" s="74" t="s">
        <v>30</v>
      </c>
      <c r="D500" s="267">
        <v>257249459</v>
      </c>
      <c r="E500" s="270">
        <v>2523631883</v>
      </c>
      <c r="F500" s="74" t="s">
        <v>1861</v>
      </c>
      <c r="G500" s="265">
        <v>35747</v>
      </c>
      <c r="H500" s="82">
        <f t="shared" ca="1" si="7"/>
        <v>13</v>
      </c>
      <c r="I500" s="83" t="s">
        <v>1860</v>
      </c>
      <c r="J500" s="84">
        <v>42905</v>
      </c>
      <c r="K500" s="85">
        <v>1</v>
      </c>
    </row>
    <row r="501" spans="1:14" x14ac:dyDescent="0.2">
      <c r="A501" s="74" t="s">
        <v>2409</v>
      </c>
      <c r="B501" s="79" t="s">
        <v>28</v>
      </c>
      <c r="C501" s="74" t="s">
        <v>1880</v>
      </c>
      <c r="D501" s="267">
        <v>581823751</v>
      </c>
      <c r="E501" s="270">
        <v>9191847141</v>
      </c>
      <c r="F501" s="74" t="s">
        <v>1864</v>
      </c>
      <c r="G501" s="265">
        <v>34215</v>
      </c>
      <c r="H501" s="82">
        <f t="shared" ca="1" si="7"/>
        <v>17</v>
      </c>
      <c r="I501" s="83"/>
      <c r="J501" s="84">
        <v>26944</v>
      </c>
      <c r="K501" s="85">
        <v>4</v>
      </c>
    </row>
    <row r="502" spans="1:14" x14ac:dyDescent="0.2">
      <c r="A502" s="74" t="s">
        <v>2342</v>
      </c>
      <c r="B502" s="79" t="s">
        <v>28</v>
      </c>
      <c r="C502" s="74" t="s">
        <v>1877</v>
      </c>
      <c r="D502" s="267">
        <v>589649495</v>
      </c>
      <c r="E502" s="270">
        <v>9191888279</v>
      </c>
      <c r="F502" s="74" t="s">
        <v>1858</v>
      </c>
      <c r="G502" s="265">
        <v>32847</v>
      </c>
      <c r="H502" s="82">
        <f t="shared" ca="1" si="7"/>
        <v>20</v>
      </c>
      <c r="I502" s="83" t="s">
        <v>1865</v>
      </c>
      <c r="J502" s="84">
        <v>61470</v>
      </c>
      <c r="K502" s="85">
        <v>5</v>
      </c>
    </row>
    <row r="503" spans="1:14" x14ac:dyDescent="0.2">
      <c r="A503" s="74" t="s">
        <v>2233</v>
      </c>
      <c r="B503" s="79" t="s">
        <v>2149</v>
      </c>
      <c r="C503" s="74" t="s">
        <v>1871</v>
      </c>
      <c r="D503" s="267">
        <v>649234799</v>
      </c>
      <c r="E503" s="270">
        <v>9193164024</v>
      </c>
      <c r="F503" s="74" t="s">
        <v>1858</v>
      </c>
      <c r="G503" s="265">
        <v>35803</v>
      </c>
      <c r="H503" s="82">
        <f t="shared" ca="1" si="7"/>
        <v>12</v>
      </c>
      <c r="I503" s="83" t="s">
        <v>1859</v>
      </c>
      <c r="J503" s="84">
        <v>40060</v>
      </c>
      <c r="K503" s="85">
        <v>3</v>
      </c>
    </row>
    <row r="504" spans="1:14" x14ac:dyDescent="0.2">
      <c r="A504" s="74" t="s">
        <v>2533</v>
      </c>
      <c r="B504" s="79" t="s">
        <v>2149</v>
      </c>
      <c r="C504" s="74" t="s">
        <v>30</v>
      </c>
      <c r="D504" s="267">
        <v>353414196</v>
      </c>
      <c r="E504" s="270">
        <v>2525777345</v>
      </c>
      <c r="F504" s="74" t="s">
        <v>1857</v>
      </c>
      <c r="G504" s="265">
        <v>37057</v>
      </c>
      <c r="H504" s="82">
        <f t="shared" ca="1" si="7"/>
        <v>9</v>
      </c>
      <c r="I504" s="83"/>
      <c r="J504" s="84">
        <v>73390</v>
      </c>
      <c r="K504" s="85">
        <v>2</v>
      </c>
    </row>
    <row r="505" spans="1:14" x14ac:dyDescent="0.2">
      <c r="A505" s="74" t="s">
        <v>2582</v>
      </c>
      <c r="B505" s="79" t="s">
        <v>28</v>
      </c>
      <c r="C505" s="74" t="s">
        <v>29</v>
      </c>
      <c r="D505" s="267">
        <v>161439267</v>
      </c>
      <c r="E505" s="270">
        <v>2522256131</v>
      </c>
      <c r="F505" s="74" t="s">
        <v>1858</v>
      </c>
      <c r="G505" s="265">
        <v>33691</v>
      </c>
      <c r="H505" s="82">
        <f t="shared" ca="1" si="7"/>
        <v>18</v>
      </c>
      <c r="I505" s="83" t="s">
        <v>1859</v>
      </c>
      <c r="J505" s="84">
        <v>73440</v>
      </c>
      <c r="K505" s="85">
        <v>1</v>
      </c>
    </row>
    <row r="506" spans="1:14" x14ac:dyDescent="0.2">
      <c r="A506" s="74" t="s">
        <v>2836</v>
      </c>
      <c r="B506" s="79" t="s">
        <v>28</v>
      </c>
      <c r="C506" s="74" t="s">
        <v>1880</v>
      </c>
      <c r="D506" s="267">
        <v>619456809</v>
      </c>
      <c r="E506" s="270">
        <v>9192387348</v>
      </c>
      <c r="F506" s="74" t="s">
        <v>1864</v>
      </c>
      <c r="G506" s="265">
        <v>34966</v>
      </c>
      <c r="H506" s="82">
        <f t="shared" ca="1" si="7"/>
        <v>15</v>
      </c>
      <c r="I506" s="83"/>
      <c r="J506" s="84">
        <v>28768</v>
      </c>
      <c r="K506" s="85">
        <v>3</v>
      </c>
    </row>
    <row r="507" spans="1:14" x14ac:dyDescent="0.2">
      <c r="A507" s="74" t="s">
        <v>2690</v>
      </c>
      <c r="B507" s="79" t="s">
        <v>26</v>
      </c>
      <c r="C507" s="74" t="s">
        <v>1880</v>
      </c>
      <c r="D507" s="267">
        <v>291715078</v>
      </c>
      <c r="E507" s="270">
        <v>2524373324</v>
      </c>
      <c r="F507" s="74" t="s">
        <v>1858</v>
      </c>
      <c r="G507" s="265">
        <v>34060</v>
      </c>
      <c r="H507" s="82">
        <f t="shared" ca="1" si="7"/>
        <v>17</v>
      </c>
      <c r="I507" s="83" t="s">
        <v>1859</v>
      </c>
      <c r="J507" s="84">
        <v>69510</v>
      </c>
      <c r="K507" s="85">
        <v>5</v>
      </c>
    </row>
    <row r="508" spans="1:14" x14ac:dyDescent="0.2">
      <c r="A508" s="74" t="s">
        <v>2227</v>
      </c>
      <c r="B508" s="79" t="s">
        <v>28</v>
      </c>
      <c r="C508" s="74" t="s">
        <v>1869</v>
      </c>
      <c r="D508" s="267">
        <v>510700395</v>
      </c>
      <c r="E508" s="270">
        <v>2528611970</v>
      </c>
      <c r="F508" s="74" t="s">
        <v>1861</v>
      </c>
      <c r="G508" s="265">
        <v>34145</v>
      </c>
      <c r="H508" s="82">
        <f t="shared" ca="1" si="7"/>
        <v>17</v>
      </c>
      <c r="I508" s="83" t="s">
        <v>1865</v>
      </c>
      <c r="J508" s="84">
        <v>15005</v>
      </c>
      <c r="K508" s="85">
        <v>4</v>
      </c>
    </row>
    <row r="509" spans="1:14" x14ac:dyDescent="0.2">
      <c r="A509" s="74" t="s">
        <v>2499</v>
      </c>
      <c r="B509" s="79" t="s">
        <v>28</v>
      </c>
      <c r="C509" s="74" t="s">
        <v>1878</v>
      </c>
      <c r="D509" s="267">
        <v>168147877</v>
      </c>
      <c r="E509" s="270">
        <v>2522400087</v>
      </c>
      <c r="F509" s="74" t="s">
        <v>1857</v>
      </c>
      <c r="G509" s="265">
        <v>34048</v>
      </c>
      <c r="H509" s="82">
        <f t="shared" ca="1" si="7"/>
        <v>17</v>
      </c>
      <c r="I509" s="83"/>
      <c r="J509" s="84">
        <v>85980</v>
      </c>
      <c r="K509" s="85">
        <v>2</v>
      </c>
    </row>
    <row r="510" spans="1:14" x14ac:dyDescent="0.2">
      <c r="A510" s="74" t="s">
        <v>2656</v>
      </c>
      <c r="B510" s="79" t="s">
        <v>1850</v>
      </c>
      <c r="C510" s="74" t="s">
        <v>30</v>
      </c>
      <c r="D510" s="267">
        <v>648911225</v>
      </c>
      <c r="E510" s="270">
        <v>9193123940</v>
      </c>
      <c r="F510" s="74" t="s">
        <v>1857</v>
      </c>
      <c r="G510" s="265">
        <v>34540</v>
      </c>
      <c r="H510" s="82">
        <f t="shared" ca="1" si="7"/>
        <v>16</v>
      </c>
      <c r="I510" s="83"/>
      <c r="J510" s="84">
        <v>35260</v>
      </c>
      <c r="K510" s="85">
        <v>2</v>
      </c>
      <c r="M510" s="95"/>
      <c r="N510" s="86"/>
    </row>
    <row r="511" spans="1:14" x14ac:dyDescent="0.2">
      <c r="A511" s="74" t="s">
        <v>2764</v>
      </c>
      <c r="B511" s="79" t="s">
        <v>25</v>
      </c>
      <c r="C511" s="74" t="s">
        <v>1871</v>
      </c>
      <c r="D511" s="267">
        <v>903618594</v>
      </c>
      <c r="E511" s="270">
        <v>9196844371</v>
      </c>
      <c r="F511" s="74" t="s">
        <v>1858</v>
      </c>
      <c r="G511" s="265">
        <v>35191</v>
      </c>
      <c r="H511" s="82">
        <f t="shared" ca="1" si="7"/>
        <v>14</v>
      </c>
      <c r="I511" s="83" t="s">
        <v>1859</v>
      </c>
      <c r="J511" s="84">
        <v>78570</v>
      </c>
      <c r="K511" s="85">
        <v>1</v>
      </c>
    </row>
    <row r="512" spans="1:14" x14ac:dyDescent="0.2">
      <c r="A512" s="74" t="s">
        <v>2507</v>
      </c>
      <c r="B512" s="79" t="s">
        <v>156</v>
      </c>
      <c r="C512" s="74" t="s">
        <v>1874</v>
      </c>
      <c r="D512" s="267">
        <v>334574480</v>
      </c>
      <c r="E512" s="270">
        <v>2525268508</v>
      </c>
      <c r="F512" s="74" t="s">
        <v>1857</v>
      </c>
      <c r="G512" s="265">
        <v>34908</v>
      </c>
      <c r="H512" s="82">
        <f t="shared" ca="1" si="7"/>
        <v>15</v>
      </c>
      <c r="I512" s="83"/>
      <c r="J512" s="84">
        <v>53870</v>
      </c>
      <c r="K512" s="85">
        <v>2</v>
      </c>
    </row>
    <row r="513" spans="1:11" x14ac:dyDescent="0.2">
      <c r="A513" s="74" t="s">
        <v>2740</v>
      </c>
      <c r="B513" s="79" t="s">
        <v>26</v>
      </c>
      <c r="C513" s="74" t="s">
        <v>1871</v>
      </c>
      <c r="D513" s="267">
        <v>627494412</v>
      </c>
      <c r="E513" s="270">
        <v>9192601200</v>
      </c>
      <c r="F513" s="74" t="s">
        <v>1857</v>
      </c>
      <c r="G513" s="265">
        <v>33369</v>
      </c>
      <c r="H513" s="82">
        <f t="shared" ca="1" si="7"/>
        <v>19</v>
      </c>
      <c r="I513" s="83"/>
      <c r="J513" s="84">
        <v>73990</v>
      </c>
      <c r="K513" s="85">
        <v>3</v>
      </c>
    </row>
    <row r="514" spans="1:11" x14ac:dyDescent="0.2">
      <c r="A514" s="74" t="s">
        <v>2748</v>
      </c>
      <c r="B514" s="79" t="s">
        <v>26</v>
      </c>
      <c r="C514" s="74" t="s">
        <v>1878</v>
      </c>
      <c r="D514" s="267">
        <v>758001890</v>
      </c>
      <c r="E514" s="270">
        <v>9194900514</v>
      </c>
      <c r="F514" s="74" t="s">
        <v>1857</v>
      </c>
      <c r="G514" s="265">
        <v>34116</v>
      </c>
      <c r="H514" s="82">
        <f t="shared" ref="H514:H577" ca="1" si="8">DATEDIF(G514,TODAY(),"Y")</f>
        <v>17</v>
      </c>
      <c r="I514" s="83"/>
      <c r="J514" s="84">
        <v>33120</v>
      </c>
      <c r="K514" s="85">
        <v>2</v>
      </c>
    </row>
    <row r="515" spans="1:11" x14ac:dyDescent="0.2">
      <c r="A515" s="74" t="s">
        <v>2283</v>
      </c>
      <c r="B515" s="79" t="s">
        <v>28</v>
      </c>
      <c r="C515" s="74" t="s">
        <v>1880</v>
      </c>
      <c r="D515" s="267">
        <v>525507320</v>
      </c>
      <c r="E515" s="270">
        <v>2528792521</v>
      </c>
      <c r="F515" s="74" t="s">
        <v>1857</v>
      </c>
      <c r="G515" s="265">
        <v>32534</v>
      </c>
      <c r="H515" s="82">
        <f t="shared" ca="1" si="8"/>
        <v>21</v>
      </c>
      <c r="I515" s="83"/>
      <c r="J515" s="84">
        <v>23340</v>
      </c>
      <c r="K515" s="85">
        <v>4</v>
      </c>
    </row>
    <row r="516" spans="1:11" x14ac:dyDescent="0.2">
      <c r="A516" s="74" t="s">
        <v>2785</v>
      </c>
      <c r="B516" s="79" t="s">
        <v>28</v>
      </c>
      <c r="C516" s="74" t="s">
        <v>1871</v>
      </c>
      <c r="D516" s="267">
        <v>317749924</v>
      </c>
      <c r="E516" s="270">
        <v>2524982487</v>
      </c>
      <c r="F516" s="74" t="s">
        <v>1857</v>
      </c>
      <c r="G516" s="265">
        <v>34575</v>
      </c>
      <c r="H516" s="82">
        <f t="shared" ca="1" si="8"/>
        <v>16</v>
      </c>
      <c r="I516" s="83"/>
      <c r="J516" s="84">
        <v>24410</v>
      </c>
      <c r="K516" s="85">
        <v>3</v>
      </c>
    </row>
    <row r="517" spans="1:11" x14ac:dyDescent="0.2">
      <c r="A517" s="74" t="s">
        <v>2734</v>
      </c>
      <c r="B517" s="79" t="s">
        <v>2149</v>
      </c>
      <c r="C517" s="74" t="s">
        <v>1878</v>
      </c>
      <c r="D517" s="267">
        <v>120361975</v>
      </c>
      <c r="E517" s="270">
        <v>2521549933</v>
      </c>
      <c r="F517" s="74" t="s">
        <v>1857</v>
      </c>
      <c r="G517" s="265">
        <v>34305</v>
      </c>
      <c r="H517" s="82">
        <f t="shared" ca="1" si="8"/>
        <v>16</v>
      </c>
      <c r="I517" s="83"/>
      <c r="J517" s="84">
        <v>76870</v>
      </c>
      <c r="K517" s="85">
        <v>5</v>
      </c>
    </row>
    <row r="518" spans="1:11" x14ac:dyDescent="0.2">
      <c r="A518" s="74" t="s">
        <v>2161</v>
      </c>
      <c r="B518" s="79" t="s">
        <v>26</v>
      </c>
      <c r="C518" s="74" t="s">
        <v>1875</v>
      </c>
      <c r="D518" s="267">
        <v>163350417</v>
      </c>
      <c r="E518" s="270">
        <v>2522304625</v>
      </c>
      <c r="F518" s="74" t="s">
        <v>1864</v>
      </c>
      <c r="G518" s="265">
        <v>34771</v>
      </c>
      <c r="H518" s="82">
        <f t="shared" ca="1" si="8"/>
        <v>15</v>
      </c>
      <c r="I518" s="83"/>
      <c r="J518" s="84">
        <v>35312</v>
      </c>
      <c r="K518" s="85">
        <v>3</v>
      </c>
    </row>
    <row r="519" spans="1:11" x14ac:dyDescent="0.2">
      <c r="A519" s="74" t="s">
        <v>2859</v>
      </c>
      <c r="B519" s="79" t="s">
        <v>25</v>
      </c>
      <c r="C519" s="74" t="s">
        <v>1874</v>
      </c>
      <c r="D519" s="267">
        <v>972791650</v>
      </c>
      <c r="E519" s="270">
        <v>9198407416</v>
      </c>
      <c r="F519" s="74" t="s">
        <v>1858</v>
      </c>
      <c r="G519" s="265">
        <v>32797</v>
      </c>
      <c r="H519" s="82">
        <f t="shared" ca="1" si="8"/>
        <v>21</v>
      </c>
      <c r="I519" s="83" t="s">
        <v>1859</v>
      </c>
      <c r="J519" s="84">
        <v>22900</v>
      </c>
      <c r="K519" s="85">
        <v>1</v>
      </c>
    </row>
    <row r="520" spans="1:11" x14ac:dyDescent="0.2">
      <c r="A520" s="74" t="s">
        <v>2818</v>
      </c>
      <c r="B520" s="79" t="s">
        <v>26</v>
      </c>
      <c r="C520" s="74" t="s">
        <v>1871</v>
      </c>
      <c r="D520" s="267">
        <v>515543972</v>
      </c>
      <c r="E520" s="270">
        <v>2528669137</v>
      </c>
      <c r="F520" s="74" t="s">
        <v>1858</v>
      </c>
      <c r="G520" s="265">
        <v>38780</v>
      </c>
      <c r="H520" s="82">
        <f t="shared" ca="1" si="8"/>
        <v>4</v>
      </c>
      <c r="I520" s="83" t="s">
        <v>1865</v>
      </c>
      <c r="J520" s="84">
        <v>71490</v>
      </c>
      <c r="K520" s="85">
        <v>5</v>
      </c>
    </row>
    <row r="521" spans="1:11" x14ac:dyDescent="0.2">
      <c r="A521" s="74" t="s">
        <v>70</v>
      </c>
      <c r="B521" s="79" t="s">
        <v>26</v>
      </c>
      <c r="C521" s="74" t="s">
        <v>1875</v>
      </c>
      <c r="D521" s="267">
        <v>488831244</v>
      </c>
      <c r="E521" s="270">
        <v>2528217409</v>
      </c>
      <c r="F521" s="74" t="s">
        <v>1864</v>
      </c>
      <c r="G521" s="265">
        <v>35474</v>
      </c>
      <c r="H521" s="82">
        <f t="shared" ca="1" si="8"/>
        <v>13</v>
      </c>
      <c r="I521" s="83"/>
      <c r="J521" s="84">
        <v>21668</v>
      </c>
      <c r="K521" s="85">
        <v>4</v>
      </c>
    </row>
    <row r="522" spans="1:11" x14ac:dyDescent="0.2">
      <c r="A522" s="74" t="s">
        <v>2768</v>
      </c>
      <c r="B522" s="79" t="s">
        <v>2149</v>
      </c>
      <c r="C522" s="74" t="s">
        <v>1877</v>
      </c>
      <c r="D522" s="267">
        <v>244171882</v>
      </c>
      <c r="E522" s="270">
        <v>2523324762</v>
      </c>
      <c r="F522" s="74" t="s">
        <v>1857</v>
      </c>
      <c r="G522" s="265">
        <v>39173</v>
      </c>
      <c r="H522" s="82">
        <f t="shared" ca="1" si="8"/>
        <v>3</v>
      </c>
      <c r="I522" s="83"/>
      <c r="J522" s="84">
        <v>54000</v>
      </c>
      <c r="K522" s="85">
        <v>3</v>
      </c>
    </row>
    <row r="523" spans="1:11" x14ac:dyDescent="0.2">
      <c r="A523" s="74" t="s">
        <v>2536</v>
      </c>
      <c r="B523" s="79" t="s">
        <v>1850</v>
      </c>
      <c r="C523" s="74" t="s">
        <v>1871</v>
      </c>
      <c r="D523" s="267">
        <v>920477476</v>
      </c>
      <c r="E523" s="270">
        <v>9197188067</v>
      </c>
      <c r="F523" s="74" t="s">
        <v>1857</v>
      </c>
      <c r="G523" s="265">
        <v>39212</v>
      </c>
      <c r="H523" s="82">
        <f t="shared" ca="1" si="8"/>
        <v>3</v>
      </c>
      <c r="I523" s="83"/>
      <c r="J523" s="84">
        <v>60040</v>
      </c>
      <c r="K523" s="85">
        <v>5</v>
      </c>
    </row>
    <row r="524" spans="1:11" x14ac:dyDescent="0.2">
      <c r="A524" s="74" t="s">
        <v>41</v>
      </c>
      <c r="B524" s="79" t="s">
        <v>156</v>
      </c>
      <c r="C524" s="74" t="s">
        <v>1880</v>
      </c>
      <c r="D524" s="267">
        <v>358017400</v>
      </c>
      <c r="E524" s="270">
        <v>2525829090</v>
      </c>
      <c r="F524" s="74" t="s">
        <v>1857</v>
      </c>
      <c r="G524" s="265">
        <v>39724</v>
      </c>
      <c r="H524" s="82">
        <f t="shared" ca="1" si="8"/>
        <v>2</v>
      </c>
      <c r="I524" s="83"/>
      <c r="J524" s="84">
        <v>47280</v>
      </c>
      <c r="K524" s="85">
        <v>1</v>
      </c>
    </row>
    <row r="525" spans="1:11" x14ac:dyDescent="0.2">
      <c r="A525" s="74" t="s">
        <v>2490</v>
      </c>
      <c r="B525" s="79" t="s">
        <v>1850</v>
      </c>
      <c r="C525" s="74" t="s">
        <v>1874</v>
      </c>
      <c r="D525" s="267">
        <v>365499498</v>
      </c>
      <c r="E525" s="270">
        <v>2525981242</v>
      </c>
      <c r="F525" s="74" t="s">
        <v>1858</v>
      </c>
      <c r="G525" s="265">
        <v>32613</v>
      </c>
      <c r="H525" s="82">
        <f t="shared" ca="1" si="8"/>
        <v>21</v>
      </c>
      <c r="I525" s="83" t="s">
        <v>1862</v>
      </c>
      <c r="J525" s="84">
        <v>31260</v>
      </c>
      <c r="K525" s="85">
        <v>5</v>
      </c>
    </row>
    <row r="526" spans="1:11" x14ac:dyDescent="0.2">
      <c r="A526" s="74" t="s">
        <v>2441</v>
      </c>
      <c r="B526" s="79" t="s">
        <v>26</v>
      </c>
      <c r="C526" s="74" t="s">
        <v>1874</v>
      </c>
      <c r="D526" s="267">
        <v>881975933</v>
      </c>
      <c r="E526" s="270">
        <v>9196690862</v>
      </c>
      <c r="F526" s="74" t="s">
        <v>1858</v>
      </c>
      <c r="G526" s="265">
        <v>35247</v>
      </c>
      <c r="H526" s="82">
        <f t="shared" ca="1" si="8"/>
        <v>14</v>
      </c>
      <c r="I526" s="83" t="s">
        <v>1863</v>
      </c>
      <c r="J526" s="84">
        <v>82110</v>
      </c>
      <c r="K526" s="85">
        <v>3</v>
      </c>
    </row>
    <row r="527" spans="1:11" x14ac:dyDescent="0.2">
      <c r="A527" s="74" t="s">
        <v>2732</v>
      </c>
      <c r="B527" s="79" t="s">
        <v>2149</v>
      </c>
      <c r="C527" s="74" t="s">
        <v>1870</v>
      </c>
      <c r="D527" s="267">
        <v>649292883</v>
      </c>
      <c r="E527" s="270">
        <v>9193182167</v>
      </c>
      <c r="F527" s="74" t="s">
        <v>1857</v>
      </c>
      <c r="G527" s="265">
        <v>36063</v>
      </c>
      <c r="H527" s="82">
        <f t="shared" ca="1" si="8"/>
        <v>12</v>
      </c>
      <c r="I527" s="83" t="s">
        <v>1863</v>
      </c>
      <c r="J527" s="84">
        <v>69410</v>
      </c>
      <c r="K527" s="85">
        <v>4</v>
      </c>
    </row>
    <row r="528" spans="1:11" x14ac:dyDescent="0.2">
      <c r="A528" s="74" t="s">
        <v>2651</v>
      </c>
      <c r="B528" s="79" t="s">
        <v>26</v>
      </c>
      <c r="C528" s="74" t="s">
        <v>1869</v>
      </c>
      <c r="D528" s="267">
        <v>853268713</v>
      </c>
      <c r="E528" s="270">
        <v>9196114005</v>
      </c>
      <c r="F528" s="74" t="s">
        <v>1857</v>
      </c>
      <c r="G528" s="265">
        <v>33339</v>
      </c>
      <c r="H528" s="82">
        <f t="shared" ca="1" si="8"/>
        <v>19</v>
      </c>
      <c r="I528" s="83"/>
      <c r="J528" s="84">
        <v>81070</v>
      </c>
      <c r="K528" s="85">
        <v>5</v>
      </c>
    </row>
    <row r="529" spans="1:14" x14ac:dyDescent="0.2">
      <c r="A529" s="74" t="s">
        <v>2589</v>
      </c>
      <c r="B529" s="79" t="s">
        <v>26</v>
      </c>
      <c r="C529" s="74" t="s">
        <v>1878</v>
      </c>
      <c r="D529" s="267">
        <v>972086665</v>
      </c>
      <c r="E529" s="270">
        <v>9198405552</v>
      </c>
      <c r="F529" s="74" t="s">
        <v>1858</v>
      </c>
      <c r="G529" s="265">
        <v>35478</v>
      </c>
      <c r="H529" s="82">
        <f t="shared" ca="1" si="8"/>
        <v>13</v>
      </c>
      <c r="I529" s="83" t="s">
        <v>1865</v>
      </c>
      <c r="J529" s="84">
        <v>54580</v>
      </c>
      <c r="K529" s="85">
        <v>4</v>
      </c>
    </row>
    <row r="530" spans="1:14" x14ac:dyDescent="0.2">
      <c r="A530" s="74" t="s">
        <v>2481</v>
      </c>
      <c r="B530" s="79" t="s">
        <v>25</v>
      </c>
      <c r="C530" s="74" t="s">
        <v>1874</v>
      </c>
      <c r="D530" s="267">
        <v>776823797</v>
      </c>
      <c r="E530" s="270">
        <v>9195220001</v>
      </c>
      <c r="F530" s="74" t="s">
        <v>1858</v>
      </c>
      <c r="G530" s="265">
        <v>34672</v>
      </c>
      <c r="H530" s="82">
        <f t="shared" ca="1" si="8"/>
        <v>15</v>
      </c>
      <c r="I530" s="83" t="s">
        <v>1859</v>
      </c>
      <c r="J530" s="84">
        <v>57560</v>
      </c>
      <c r="K530" s="85">
        <v>4</v>
      </c>
    </row>
    <row r="531" spans="1:14" x14ac:dyDescent="0.2">
      <c r="A531" s="74" t="s">
        <v>2235</v>
      </c>
      <c r="B531" s="79" t="s">
        <v>1850</v>
      </c>
      <c r="C531" s="74" t="s">
        <v>1878</v>
      </c>
      <c r="D531" s="267">
        <v>167058119</v>
      </c>
      <c r="E531" s="270">
        <v>2522344526</v>
      </c>
      <c r="F531" s="74" t="s">
        <v>1858</v>
      </c>
      <c r="G531" s="265">
        <v>34541</v>
      </c>
      <c r="H531" s="82">
        <f t="shared" ca="1" si="8"/>
        <v>16</v>
      </c>
      <c r="I531" s="83" t="s">
        <v>1860</v>
      </c>
      <c r="J531" s="84">
        <v>29760</v>
      </c>
      <c r="K531" s="85">
        <v>2</v>
      </c>
    </row>
    <row r="532" spans="1:14" x14ac:dyDescent="0.2">
      <c r="A532" s="74" t="s">
        <v>2603</v>
      </c>
      <c r="B532" s="79" t="s">
        <v>25</v>
      </c>
      <c r="C532" s="74" t="s">
        <v>1879</v>
      </c>
      <c r="D532" s="267">
        <v>570756015</v>
      </c>
      <c r="E532" s="270">
        <v>9191682521</v>
      </c>
      <c r="F532" s="74" t="s">
        <v>1857</v>
      </c>
      <c r="G532" s="265">
        <v>37417</v>
      </c>
      <c r="H532" s="82">
        <f t="shared" ca="1" si="8"/>
        <v>8</v>
      </c>
      <c r="I532" s="83"/>
      <c r="J532" s="84">
        <v>64590</v>
      </c>
      <c r="K532" s="85">
        <v>1</v>
      </c>
    </row>
    <row r="533" spans="1:14" x14ac:dyDescent="0.2">
      <c r="A533" s="74" t="s">
        <v>2736</v>
      </c>
      <c r="B533" s="79" t="s">
        <v>28</v>
      </c>
      <c r="C533" s="74" t="s">
        <v>1880</v>
      </c>
      <c r="D533" s="267">
        <v>265993407</v>
      </c>
      <c r="E533" s="270">
        <v>2523909820</v>
      </c>
      <c r="F533" s="74" t="s">
        <v>1857</v>
      </c>
      <c r="G533" s="265">
        <v>39625</v>
      </c>
      <c r="H533" s="82">
        <f t="shared" ca="1" si="8"/>
        <v>2</v>
      </c>
      <c r="I533" s="83"/>
      <c r="J533" s="84">
        <v>80729</v>
      </c>
      <c r="K533" s="85">
        <v>3</v>
      </c>
    </row>
    <row r="534" spans="1:14" x14ac:dyDescent="0.2">
      <c r="A534" s="74" t="s">
        <v>2413</v>
      </c>
      <c r="B534" s="79" t="s">
        <v>26</v>
      </c>
      <c r="C534" s="74" t="s">
        <v>31</v>
      </c>
      <c r="D534" s="267">
        <v>462461365</v>
      </c>
      <c r="E534" s="270">
        <v>2527469217</v>
      </c>
      <c r="F534" s="74" t="s">
        <v>1858</v>
      </c>
      <c r="G534" s="265">
        <v>32503</v>
      </c>
      <c r="H534" s="82">
        <f t="shared" ca="1" si="8"/>
        <v>21</v>
      </c>
      <c r="I534" s="83" t="s">
        <v>1859</v>
      </c>
      <c r="J534" s="84">
        <v>32600</v>
      </c>
      <c r="K534" s="85">
        <v>5</v>
      </c>
    </row>
    <row r="535" spans="1:14" x14ac:dyDescent="0.2">
      <c r="A535" s="74" t="s">
        <v>2449</v>
      </c>
      <c r="B535" s="79" t="s">
        <v>28</v>
      </c>
      <c r="C535" s="74" t="s">
        <v>1879</v>
      </c>
      <c r="D535" s="267">
        <v>351003584</v>
      </c>
      <c r="E535" s="270">
        <v>2525717431</v>
      </c>
      <c r="F535" s="74" t="s">
        <v>1858</v>
      </c>
      <c r="G535" s="265">
        <v>35797</v>
      </c>
      <c r="H535" s="82">
        <f t="shared" ca="1" si="8"/>
        <v>12</v>
      </c>
      <c r="I535" s="83" t="s">
        <v>1862</v>
      </c>
      <c r="J535" s="84">
        <v>45880</v>
      </c>
      <c r="K535" s="85">
        <v>5</v>
      </c>
    </row>
    <row r="536" spans="1:14" x14ac:dyDescent="0.2">
      <c r="A536" s="74" t="s">
        <v>2265</v>
      </c>
      <c r="B536" s="79" t="s">
        <v>28</v>
      </c>
      <c r="C536" s="74" t="s">
        <v>1874</v>
      </c>
      <c r="D536" s="267">
        <v>375875723</v>
      </c>
      <c r="E536" s="270">
        <v>2526053287</v>
      </c>
      <c r="F536" s="74" t="s">
        <v>1857</v>
      </c>
      <c r="G536" s="265">
        <v>36093</v>
      </c>
      <c r="H536" s="82">
        <f t="shared" ca="1" si="8"/>
        <v>12</v>
      </c>
      <c r="I536" s="83"/>
      <c r="J536" s="84">
        <v>50200</v>
      </c>
      <c r="K536" s="85">
        <v>4</v>
      </c>
    </row>
    <row r="537" spans="1:14" x14ac:dyDescent="0.2">
      <c r="A537" s="74" t="s">
        <v>2642</v>
      </c>
      <c r="B537" s="79" t="s">
        <v>28</v>
      </c>
      <c r="C537" s="74" t="s">
        <v>29</v>
      </c>
      <c r="D537" s="267">
        <v>841913875</v>
      </c>
      <c r="E537" s="270">
        <v>9195990200</v>
      </c>
      <c r="F537" s="74" t="s">
        <v>1858</v>
      </c>
      <c r="G537" s="265">
        <v>35604</v>
      </c>
      <c r="H537" s="82">
        <f t="shared" ca="1" si="8"/>
        <v>13</v>
      </c>
      <c r="I537" s="83" t="s">
        <v>1860</v>
      </c>
      <c r="J537" s="84">
        <v>47850</v>
      </c>
      <c r="K537" s="85">
        <v>1</v>
      </c>
    </row>
    <row r="538" spans="1:14" x14ac:dyDescent="0.2">
      <c r="A538" s="74" t="s">
        <v>2414</v>
      </c>
      <c r="B538" s="79" t="s">
        <v>1850</v>
      </c>
      <c r="C538" s="74" t="s">
        <v>1879</v>
      </c>
      <c r="D538" s="267">
        <v>106686151</v>
      </c>
      <c r="E538" s="270">
        <v>2521246633</v>
      </c>
      <c r="F538" s="74" t="s">
        <v>1864</v>
      </c>
      <c r="G538" s="265">
        <v>35259</v>
      </c>
      <c r="H538" s="82">
        <f t="shared" ca="1" si="8"/>
        <v>14</v>
      </c>
      <c r="I538" s="83"/>
      <c r="J538" s="84">
        <v>17912</v>
      </c>
      <c r="K538" s="85">
        <v>5</v>
      </c>
    </row>
    <row r="539" spans="1:14" x14ac:dyDescent="0.2">
      <c r="A539" s="74" t="s">
        <v>2300</v>
      </c>
      <c r="B539" s="79" t="s">
        <v>26</v>
      </c>
      <c r="C539" s="74" t="s">
        <v>1871</v>
      </c>
      <c r="D539" s="267">
        <v>397835298</v>
      </c>
      <c r="E539" s="270">
        <v>2526458440</v>
      </c>
      <c r="F539" s="74" t="s">
        <v>1858</v>
      </c>
      <c r="G539" s="265">
        <v>33541</v>
      </c>
      <c r="H539" s="82">
        <f t="shared" ca="1" si="8"/>
        <v>19</v>
      </c>
      <c r="I539" s="83" t="s">
        <v>1863</v>
      </c>
      <c r="J539" s="84">
        <v>81980</v>
      </c>
      <c r="K539" s="85">
        <v>2</v>
      </c>
    </row>
    <row r="540" spans="1:14" x14ac:dyDescent="0.2">
      <c r="A540" s="74" t="s">
        <v>2834</v>
      </c>
      <c r="B540" s="79" t="s">
        <v>28</v>
      </c>
      <c r="C540" s="74" t="s">
        <v>1871</v>
      </c>
      <c r="D540" s="267">
        <v>984881714</v>
      </c>
      <c r="E540" s="270">
        <v>9198591986</v>
      </c>
      <c r="F540" s="74" t="s">
        <v>1858</v>
      </c>
      <c r="G540" s="265">
        <v>35708</v>
      </c>
      <c r="H540" s="82">
        <f t="shared" ca="1" si="8"/>
        <v>13</v>
      </c>
      <c r="I540" s="83" t="s">
        <v>1863</v>
      </c>
      <c r="J540" s="84">
        <v>68750</v>
      </c>
      <c r="K540" s="85">
        <v>1</v>
      </c>
    </row>
    <row r="541" spans="1:14" x14ac:dyDescent="0.2">
      <c r="A541" s="74" t="s">
        <v>2648</v>
      </c>
      <c r="B541" s="79" t="s">
        <v>26</v>
      </c>
      <c r="C541" s="74" t="s">
        <v>1190</v>
      </c>
      <c r="D541" s="267">
        <v>491830893</v>
      </c>
      <c r="E541" s="270">
        <v>2528304204</v>
      </c>
      <c r="F541" s="74" t="s">
        <v>1858</v>
      </c>
      <c r="G541" s="265">
        <v>37787</v>
      </c>
      <c r="H541" s="82">
        <f t="shared" ca="1" si="8"/>
        <v>7</v>
      </c>
      <c r="I541" s="83" t="s">
        <v>1859</v>
      </c>
      <c r="J541" s="84">
        <v>36630</v>
      </c>
      <c r="K541" s="85">
        <v>4</v>
      </c>
      <c r="M541" s="95"/>
      <c r="N541" s="86"/>
    </row>
    <row r="542" spans="1:14" x14ac:dyDescent="0.2">
      <c r="A542" s="74" t="s">
        <v>2444</v>
      </c>
      <c r="B542" s="79" t="s">
        <v>1850</v>
      </c>
      <c r="C542" s="74" t="s">
        <v>1874</v>
      </c>
      <c r="D542" s="267">
        <v>425634540</v>
      </c>
      <c r="E542" s="270">
        <v>2526739978</v>
      </c>
      <c r="F542" s="74" t="s">
        <v>1861</v>
      </c>
      <c r="G542" s="265">
        <v>39261</v>
      </c>
      <c r="H542" s="82">
        <f t="shared" ca="1" si="8"/>
        <v>3</v>
      </c>
      <c r="I542" s="83" t="s">
        <v>1865</v>
      </c>
      <c r="J542" s="84">
        <v>38575</v>
      </c>
      <c r="K542" s="85">
        <v>2</v>
      </c>
    </row>
    <row r="543" spans="1:14" x14ac:dyDescent="0.2">
      <c r="A543" s="74" t="s">
        <v>2476</v>
      </c>
      <c r="B543" s="79" t="s">
        <v>1850</v>
      </c>
      <c r="C543" s="74" t="s">
        <v>1878</v>
      </c>
      <c r="D543" s="267">
        <v>788451186</v>
      </c>
      <c r="E543" s="270">
        <v>9195267252</v>
      </c>
      <c r="F543" s="74" t="s">
        <v>1861</v>
      </c>
      <c r="G543" s="265">
        <v>34183</v>
      </c>
      <c r="H543" s="82">
        <f t="shared" ca="1" si="8"/>
        <v>17</v>
      </c>
      <c r="I543" s="83" t="s">
        <v>1863</v>
      </c>
      <c r="J543" s="84">
        <v>10700</v>
      </c>
      <c r="K543" s="85">
        <v>4</v>
      </c>
    </row>
    <row r="544" spans="1:14" x14ac:dyDescent="0.2">
      <c r="A544" s="74" t="s">
        <v>2167</v>
      </c>
      <c r="B544" s="79" t="s">
        <v>2149</v>
      </c>
      <c r="C544" s="74" t="s">
        <v>1867</v>
      </c>
      <c r="D544" s="267">
        <v>647131956</v>
      </c>
      <c r="E544" s="270">
        <v>9192999652</v>
      </c>
      <c r="F544" s="74" t="s">
        <v>1857</v>
      </c>
      <c r="G544" s="265">
        <v>35428</v>
      </c>
      <c r="H544" s="82">
        <f t="shared" ca="1" si="8"/>
        <v>13</v>
      </c>
      <c r="I544" s="83"/>
      <c r="J544" s="84">
        <v>30340</v>
      </c>
      <c r="K544" s="85">
        <v>3</v>
      </c>
      <c r="M544" s="95"/>
      <c r="N544" s="86"/>
    </row>
    <row r="545" spans="1:11" x14ac:dyDescent="0.2">
      <c r="A545" s="74" t="s">
        <v>2221</v>
      </c>
      <c r="B545" s="79" t="s">
        <v>28</v>
      </c>
      <c r="C545" s="74" t="s">
        <v>1867</v>
      </c>
      <c r="D545" s="267">
        <v>826450563</v>
      </c>
      <c r="E545" s="270">
        <v>9195790921</v>
      </c>
      <c r="F545" s="74" t="s">
        <v>1864</v>
      </c>
      <c r="G545" s="265">
        <v>35992</v>
      </c>
      <c r="H545" s="82">
        <f t="shared" ca="1" si="8"/>
        <v>12</v>
      </c>
      <c r="I545" s="83"/>
      <c r="J545" s="84">
        <v>30080</v>
      </c>
      <c r="K545" s="85">
        <v>3</v>
      </c>
    </row>
    <row r="546" spans="1:11" x14ac:dyDescent="0.2">
      <c r="A546" s="74" t="s">
        <v>2575</v>
      </c>
      <c r="B546" s="79" t="s">
        <v>28</v>
      </c>
      <c r="C546" s="74" t="s">
        <v>1878</v>
      </c>
      <c r="D546" s="267">
        <v>278431222</v>
      </c>
      <c r="E546" s="270">
        <v>2524111882</v>
      </c>
      <c r="F546" s="74" t="s">
        <v>1857</v>
      </c>
      <c r="G546" s="265">
        <v>36916</v>
      </c>
      <c r="H546" s="82">
        <f t="shared" ca="1" si="8"/>
        <v>9</v>
      </c>
      <c r="I546" s="83"/>
      <c r="J546" s="84">
        <v>61580</v>
      </c>
      <c r="K546" s="85">
        <v>3</v>
      </c>
    </row>
    <row r="547" spans="1:11" x14ac:dyDescent="0.2">
      <c r="A547" s="74" t="s">
        <v>2191</v>
      </c>
      <c r="B547" s="79" t="s">
        <v>28</v>
      </c>
      <c r="C547" s="74" t="s">
        <v>1871</v>
      </c>
      <c r="D547" s="267">
        <v>916944119</v>
      </c>
      <c r="E547" s="270">
        <v>9197111802</v>
      </c>
      <c r="F547" s="74" t="s">
        <v>1858</v>
      </c>
      <c r="G547" s="265">
        <v>35322</v>
      </c>
      <c r="H547" s="82">
        <f t="shared" ca="1" si="8"/>
        <v>14</v>
      </c>
      <c r="I547" s="83" t="s">
        <v>1863</v>
      </c>
      <c r="J547" s="84">
        <v>89740</v>
      </c>
      <c r="K547" s="85">
        <v>5</v>
      </c>
    </row>
    <row r="548" spans="1:11" x14ac:dyDescent="0.2">
      <c r="A548" s="74" t="s">
        <v>2276</v>
      </c>
      <c r="B548" s="79" t="s">
        <v>156</v>
      </c>
      <c r="C548" s="74" t="s">
        <v>1878</v>
      </c>
      <c r="D548" s="267">
        <v>671823263</v>
      </c>
      <c r="E548" s="270">
        <v>9193578185</v>
      </c>
      <c r="F548" s="74" t="s">
        <v>1861</v>
      </c>
      <c r="G548" s="265">
        <v>39683</v>
      </c>
      <c r="H548" s="82">
        <f t="shared" ca="1" si="8"/>
        <v>2</v>
      </c>
      <c r="I548" s="83" t="s">
        <v>1859</v>
      </c>
      <c r="J548" s="84">
        <v>11810</v>
      </c>
      <c r="K548" s="85">
        <v>1</v>
      </c>
    </row>
    <row r="549" spans="1:11" x14ac:dyDescent="0.2">
      <c r="A549" s="74" t="s">
        <v>2450</v>
      </c>
      <c r="B549" s="79" t="s">
        <v>28</v>
      </c>
      <c r="C549" s="74" t="s">
        <v>1878</v>
      </c>
      <c r="D549" s="267">
        <v>556327593</v>
      </c>
      <c r="E549" s="270">
        <v>9191472895</v>
      </c>
      <c r="F549" s="74" t="s">
        <v>1857</v>
      </c>
      <c r="G549" s="265">
        <v>34536</v>
      </c>
      <c r="H549" s="82">
        <f t="shared" ca="1" si="8"/>
        <v>16</v>
      </c>
      <c r="I549" s="83"/>
      <c r="J549" s="84">
        <v>73190</v>
      </c>
      <c r="K549" s="85">
        <v>1</v>
      </c>
    </row>
    <row r="550" spans="1:11" x14ac:dyDescent="0.2">
      <c r="A550" s="74" t="s">
        <v>2633</v>
      </c>
      <c r="B550" s="79" t="s">
        <v>2149</v>
      </c>
      <c r="C550" s="74" t="s">
        <v>1869</v>
      </c>
      <c r="D550" s="267">
        <v>826508763</v>
      </c>
      <c r="E550" s="270">
        <v>9195797109</v>
      </c>
      <c r="F550" s="74" t="s">
        <v>1864</v>
      </c>
      <c r="G550" s="265">
        <v>35653</v>
      </c>
      <c r="H550" s="82">
        <f t="shared" ca="1" si="8"/>
        <v>13</v>
      </c>
      <c r="I550" s="83"/>
      <c r="J550" s="84">
        <v>38768</v>
      </c>
      <c r="K550" s="85">
        <v>4</v>
      </c>
    </row>
    <row r="551" spans="1:11" x14ac:dyDescent="0.2">
      <c r="A551" s="74" t="s">
        <v>2569</v>
      </c>
      <c r="B551" s="79" t="s">
        <v>26</v>
      </c>
      <c r="C551" s="74" t="s">
        <v>30</v>
      </c>
      <c r="D551" s="267">
        <v>932553359</v>
      </c>
      <c r="E551" s="270">
        <v>9197600603</v>
      </c>
      <c r="F551" s="74" t="s">
        <v>1857</v>
      </c>
      <c r="G551" s="265">
        <v>35127</v>
      </c>
      <c r="H551" s="82">
        <f t="shared" ca="1" si="8"/>
        <v>14</v>
      </c>
      <c r="I551" s="83"/>
      <c r="J551" s="84">
        <v>76020</v>
      </c>
      <c r="K551" s="85">
        <v>1</v>
      </c>
    </row>
    <row r="552" spans="1:11" x14ac:dyDescent="0.2">
      <c r="A552" s="74" t="s">
        <v>2571</v>
      </c>
      <c r="B552" s="79" t="s">
        <v>2149</v>
      </c>
      <c r="C552" s="74" t="s">
        <v>1880</v>
      </c>
      <c r="D552" s="267">
        <v>337411408</v>
      </c>
      <c r="E552" s="270">
        <v>2525327906</v>
      </c>
      <c r="F552" s="74" t="s">
        <v>1857</v>
      </c>
      <c r="G552" s="265">
        <v>34728</v>
      </c>
      <c r="H552" s="82">
        <f t="shared" ca="1" si="8"/>
        <v>15</v>
      </c>
      <c r="I552" s="83"/>
      <c r="J552" s="84">
        <v>87830</v>
      </c>
      <c r="K552" s="85">
        <v>2</v>
      </c>
    </row>
    <row r="553" spans="1:11" x14ac:dyDescent="0.2">
      <c r="A553" s="74" t="s">
        <v>2456</v>
      </c>
      <c r="B553" s="79" t="s">
        <v>28</v>
      </c>
      <c r="C553" s="74" t="s">
        <v>30</v>
      </c>
      <c r="D553" s="267">
        <v>865073824</v>
      </c>
      <c r="E553" s="270">
        <v>9196335284</v>
      </c>
      <c r="F553" s="74" t="s">
        <v>1864</v>
      </c>
      <c r="G553" s="265">
        <v>32573</v>
      </c>
      <c r="H553" s="82">
        <f t="shared" ca="1" si="8"/>
        <v>21</v>
      </c>
      <c r="I553" s="83"/>
      <c r="J553" s="84">
        <v>14712</v>
      </c>
      <c r="K553" s="85">
        <v>5</v>
      </c>
    </row>
    <row r="554" spans="1:11" x14ac:dyDescent="0.2">
      <c r="A554" s="74" t="s">
        <v>2171</v>
      </c>
      <c r="B554" s="79" t="s">
        <v>2149</v>
      </c>
      <c r="C554" s="74" t="s">
        <v>1879</v>
      </c>
      <c r="D554" s="267">
        <v>476243591</v>
      </c>
      <c r="E554" s="270">
        <v>2527919826</v>
      </c>
      <c r="F554" s="74" t="s">
        <v>1861</v>
      </c>
      <c r="G554" s="265">
        <v>37205</v>
      </c>
      <c r="H554" s="82">
        <f t="shared" ca="1" si="8"/>
        <v>9</v>
      </c>
      <c r="I554" s="83" t="s">
        <v>1859</v>
      </c>
      <c r="J554" s="84">
        <v>48740</v>
      </c>
      <c r="K554" s="85">
        <v>1</v>
      </c>
    </row>
    <row r="555" spans="1:11" x14ac:dyDescent="0.2">
      <c r="A555" s="74" t="s">
        <v>2739</v>
      </c>
      <c r="B555" s="79" t="s">
        <v>28</v>
      </c>
      <c r="C555" s="74" t="s">
        <v>1190</v>
      </c>
      <c r="D555" s="267">
        <v>763518183</v>
      </c>
      <c r="E555" s="270">
        <v>9194980674</v>
      </c>
      <c r="F555" s="74" t="s">
        <v>1858</v>
      </c>
      <c r="G555" s="265">
        <v>39313</v>
      </c>
      <c r="H555" s="82">
        <f t="shared" ca="1" si="8"/>
        <v>3</v>
      </c>
      <c r="I555" s="83" t="s">
        <v>1859</v>
      </c>
      <c r="J555" s="84">
        <v>76440</v>
      </c>
      <c r="K555" s="85">
        <v>3</v>
      </c>
    </row>
    <row r="556" spans="1:11" x14ac:dyDescent="0.2">
      <c r="A556" s="74" t="s">
        <v>2389</v>
      </c>
      <c r="B556" s="79" t="s">
        <v>25</v>
      </c>
      <c r="C556" s="74" t="s">
        <v>1880</v>
      </c>
      <c r="D556" s="267">
        <v>685953695</v>
      </c>
      <c r="E556" s="270">
        <v>9193825834</v>
      </c>
      <c r="F556" s="74" t="s">
        <v>1857</v>
      </c>
      <c r="G556" s="265">
        <v>40028</v>
      </c>
      <c r="H556" s="82">
        <f t="shared" ca="1" si="8"/>
        <v>1</v>
      </c>
      <c r="I556" s="83"/>
      <c r="J556" s="84">
        <v>42990</v>
      </c>
      <c r="K556" s="85">
        <v>4</v>
      </c>
    </row>
    <row r="557" spans="1:11" x14ac:dyDescent="0.2">
      <c r="A557" s="74" t="s">
        <v>2477</v>
      </c>
      <c r="B557" s="79" t="s">
        <v>25</v>
      </c>
      <c r="C557" s="74" t="s">
        <v>1878</v>
      </c>
      <c r="D557" s="267">
        <v>662247915</v>
      </c>
      <c r="E557" s="270">
        <v>9193451072</v>
      </c>
      <c r="F557" s="74" t="s">
        <v>1861</v>
      </c>
      <c r="G557" s="265">
        <v>39644</v>
      </c>
      <c r="H557" s="82">
        <f t="shared" ca="1" si="8"/>
        <v>2</v>
      </c>
      <c r="I557" s="83" t="s">
        <v>1863</v>
      </c>
      <c r="J557" s="84">
        <v>48700</v>
      </c>
      <c r="K557" s="85">
        <v>3</v>
      </c>
    </row>
    <row r="558" spans="1:11" x14ac:dyDescent="0.2">
      <c r="A558" s="74" t="s">
        <v>2424</v>
      </c>
      <c r="B558" s="79" t="s">
        <v>28</v>
      </c>
      <c r="C558" s="74" t="s">
        <v>1868</v>
      </c>
      <c r="D558" s="267">
        <v>276873359</v>
      </c>
      <c r="E558" s="270">
        <v>2524072342</v>
      </c>
      <c r="F558" s="74" t="s">
        <v>1858</v>
      </c>
      <c r="G558" s="265">
        <v>37977</v>
      </c>
      <c r="H558" s="82">
        <f t="shared" ca="1" si="8"/>
        <v>6</v>
      </c>
      <c r="I558" s="83" t="s">
        <v>1859</v>
      </c>
      <c r="J558" s="84">
        <v>47350</v>
      </c>
      <c r="K558" s="85">
        <v>5</v>
      </c>
    </row>
    <row r="559" spans="1:11" x14ac:dyDescent="0.2">
      <c r="A559" s="74" t="s">
        <v>2636</v>
      </c>
      <c r="B559" s="79" t="s">
        <v>28</v>
      </c>
      <c r="C559" s="74" t="s">
        <v>1877</v>
      </c>
      <c r="D559" s="267">
        <v>695198896</v>
      </c>
      <c r="E559" s="270">
        <v>9193976775</v>
      </c>
      <c r="F559" s="74" t="s">
        <v>1864</v>
      </c>
      <c r="G559" s="265">
        <v>37534</v>
      </c>
      <c r="H559" s="82">
        <f t="shared" ca="1" si="8"/>
        <v>8</v>
      </c>
      <c r="I559" s="83"/>
      <c r="J559" s="84">
        <v>33512</v>
      </c>
      <c r="K559" s="85">
        <v>4</v>
      </c>
    </row>
    <row r="560" spans="1:11" x14ac:dyDescent="0.2">
      <c r="A560" s="74" t="s">
        <v>2348</v>
      </c>
      <c r="B560" s="79" t="s">
        <v>28</v>
      </c>
      <c r="C560" s="74" t="s">
        <v>1874</v>
      </c>
      <c r="D560" s="267">
        <v>276980518</v>
      </c>
      <c r="E560" s="270">
        <v>2524077699</v>
      </c>
      <c r="F560" s="74" t="s">
        <v>1858</v>
      </c>
      <c r="G560" s="265">
        <v>33085</v>
      </c>
      <c r="H560" s="82">
        <f t="shared" ca="1" si="8"/>
        <v>20</v>
      </c>
      <c r="I560" s="83" t="s">
        <v>1862</v>
      </c>
      <c r="J560" s="84">
        <v>60560</v>
      </c>
      <c r="K560" s="85">
        <v>4</v>
      </c>
    </row>
    <row r="561" spans="1:11" x14ac:dyDescent="0.2">
      <c r="A561" s="74" t="s">
        <v>2782</v>
      </c>
      <c r="B561" s="79" t="s">
        <v>28</v>
      </c>
      <c r="C561" s="74" t="s">
        <v>1871</v>
      </c>
      <c r="D561" s="267">
        <v>564908088</v>
      </c>
      <c r="E561" s="270">
        <v>9191629556</v>
      </c>
      <c r="F561" s="74" t="s">
        <v>1857</v>
      </c>
      <c r="G561" s="265">
        <v>36108</v>
      </c>
      <c r="H561" s="82">
        <f t="shared" ca="1" si="8"/>
        <v>12</v>
      </c>
      <c r="I561" s="83"/>
      <c r="J561" s="84">
        <v>89520</v>
      </c>
      <c r="K561" s="85">
        <v>5</v>
      </c>
    </row>
    <row r="562" spans="1:11" x14ac:dyDescent="0.2">
      <c r="A562" s="74" t="s">
        <v>2725</v>
      </c>
      <c r="B562" s="79" t="s">
        <v>26</v>
      </c>
      <c r="C562" s="74" t="s">
        <v>1878</v>
      </c>
      <c r="D562" s="267">
        <v>412611335</v>
      </c>
      <c r="E562" s="270">
        <v>2526565171</v>
      </c>
      <c r="F562" s="74" t="s">
        <v>1858</v>
      </c>
      <c r="G562" s="265">
        <v>39527</v>
      </c>
      <c r="H562" s="82">
        <f t="shared" ca="1" si="8"/>
        <v>2</v>
      </c>
      <c r="I562" s="83" t="s">
        <v>1859</v>
      </c>
      <c r="J562" s="84">
        <v>54190</v>
      </c>
      <c r="K562" s="85">
        <v>4</v>
      </c>
    </row>
    <row r="563" spans="1:11" x14ac:dyDescent="0.2">
      <c r="A563" s="74" t="s">
        <v>2722</v>
      </c>
      <c r="B563" s="79" t="s">
        <v>28</v>
      </c>
      <c r="C563" s="74" t="s">
        <v>1878</v>
      </c>
      <c r="D563" s="267">
        <v>159117255</v>
      </c>
      <c r="E563" s="270">
        <v>2522140101</v>
      </c>
      <c r="F563" s="74" t="s">
        <v>1858</v>
      </c>
      <c r="G563" s="265">
        <v>35006</v>
      </c>
      <c r="H563" s="82">
        <f t="shared" ca="1" si="8"/>
        <v>15</v>
      </c>
      <c r="I563" s="83" t="s">
        <v>1863</v>
      </c>
      <c r="J563" s="84">
        <v>34060</v>
      </c>
      <c r="K563" s="85">
        <v>2</v>
      </c>
    </row>
    <row r="564" spans="1:11" x14ac:dyDescent="0.2">
      <c r="A564" s="74" t="s">
        <v>2400</v>
      </c>
      <c r="B564" s="79" t="s">
        <v>25</v>
      </c>
      <c r="C564" s="74" t="s">
        <v>1877</v>
      </c>
      <c r="D564" s="267">
        <v>959568761</v>
      </c>
      <c r="E564" s="270">
        <v>9198085402</v>
      </c>
      <c r="F564" s="74" t="s">
        <v>1857</v>
      </c>
      <c r="G564" s="265">
        <v>33892</v>
      </c>
      <c r="H564" s="82">
        <f t="shared" ca="1" si="8"/>
        <v>18</v>
      </c>
      <c r="I564" s="83"/>
      <c r="J564" s="84">
        <v>66710</v>
      </c>
      <c r="K564" s="85">
        <v>2</v>
      </c>
    </row>
    <row r="565" spans="1:11" x14ac:dyDescent="0.2">
      <c r="A565" s="74" t="s">
        <v>2467</v>
      </c>
      <c r="B565" s="79" t="s">
        <v>1850</v>
      </c>
      <c r="C565" s="74" t="s">
        <v>1867</v>
      </c>
      <c r="D565" s="267">
        <v>555718765</v>
      </c>
      <c r="E565" s="270">
        <v>9191462245</v>
      </c>
      <c r="F565" s="74" t="s">
        <v>1861</v>
      </c>
      <c r="G565" s="265">
        <v>34907</v>
      </c>
      <c r="H565" s="82">
        <f t="shared" ca="1" si="8"/>
        <v>15</v>
      </c>
      <c r="I565" s="83" t="s">
        <v>1865</v>
      </c>
      <c r="J565" s="84">
        <v>48415</v>
      </c>
      <c r="K565" s="85">
        <v>4</v>
      </c>
    </row>
    <row r="566" spans="1:11" x14ac:dyDescent="0.2">
      <c r="A566" s="74" t="s">
        <v>2590</v>
      </c>
      <c r="B566" s="79" t="s">
        <v>28</v>
      </c>
      <c r="C566" s="74" t="s">
        <v>1878</v>
      </c>
      <c r="D566" s="267">
        <v>593584018</v>
      </c>
      <c r="E566" s="270">
        <v>9191999230</v>
      </c>
      <c r="F566" s="74" t="s">
        <v>1858</v>
      </c>
      <c r="G566" s="265">
        <v>32963</v>
      </c>
      <c r="H566" s="82">
        <f t="shared" ca="1" si="8"/>
        <v>20</v>
      </c>
      <c r="I566" s="83" t="s">
        <v>1860</v>
      </c>
      <c r="J566" s="84">
        <v>71680</v>
      </c>
      <c r="K566" s="85">
        <v>4</v>
      </c>
    </row>
    <row r="567" spans="1:11" x14ac:dyDescent="0.2">
      <c r="A567" s="74" t="s">
        <v>2845</v>
      </c>
      <c r="B567" s="79" t="s">
        <v>2149</v>
      </c>
      <c r="C567" s="74" t="s">
        <v>1866</v>
      </c>
      <c r="D567" s="267">
        <v>886332647</v>
      </c>
      <c r="E567" s="270">
        <v>9196733291</v>
      </c>
      <c r="F567" s="74" t="s">
        <v>1857</v>
      </c>
      <c r="G567" s="265">
        <v>34785</v>
      </c>
      <c r="H567" s="82">
        <f t="shared" ca="1" si="8"/>
        <v>15</v>
      </c>
      <c r="I567" s="83"/>
      <c r="J567" s="84">
        <v>58130</v>
      </c>
      <c r="K567" s="85">
        <v>2</v>
      </c>
    </row>
    <row r="568" spans="1:11" x14ac:dyDescent="0.2">
      <c r="A568" s="74" t="s">
        <v>2770</v>
      </c>
      <c r="B568" s="79" t="s">
        <v>26</v>
      </c>
      <c r="C568" s="74" t="s">
        <v>1877</v>
      </c>
      <c r="D568" s="267">
        <v>280304785</v>
      </c>
      <c r="E568" s="270">
        <v>2524141191</v>
      </c>
      <c r="F568" s="74" t="s">
        <v>1864</v>
      </c>
      <c r="G568" s="265">
        <v>39842</v>
      </c>
      <c r="H568" s="82">
        <f t="shared" ca="1" si="8"/>
        <v>1</v>
      </c>
      <c r="I568" s="83"/>
      <c r="J568" s="84">
        <v>9180</v>
      </c>
      <c r="K568" s="85">
        <v>3</v>
      </c>
    </row>
    <row r="569" spans="1:11" x14ac:dyDescent="0.2">
      <c r="A569" s="74" t="s">
        <v>2775</v>
      </c>
      <c r="B569" s="79" t="s">
        <v>1850</v>
      </c>
      <c r="C569" s="74" t="s">
        <v>1867</v>
      </c>
      <c r="D569" s="267">
        <v>393393249</v>
      </c>
      <c r="E569" s="270">
        <v>2526396432</v>
      </c>
      <c r="F569" s="74" t="s">
        <v>1858</v>
      </c>
      <c r="G569" s="265">
        <v>39682</v>
      </c>
      <c r="H569" s="82">
        <f t="shared" ca="1" si="8"/>
        <v>2</v>
      </c>
      <c r="I569" s="83" t="s">
        <v>1859</v>
      </c>
      <c r="J569" s="84">
        <v>23280</v>
      </c>
      <c r="K569" s="85">
        <v>1</v>
      </c>
    </row>
    <row r="570" spans="1:11" x14ac:dyDescent="0.2">
      <c r="A570" s="74" t="s">
        <v>2549</v>
      </c>
      <c r="B570" s="79" t="s">
        <v>25</v>
      </c>
      <c r="C570" s="74" t="s">
        <v>1879</v>
      </c>
      <c r="D570" s="267">
        <v>596641549</v>
      </c>
      <c r="E570" s="270">
        <v>9192121334</v>
      </c>
      <c r="F570" s="74" t="s">
        <v>1858</v>
      </c>
      <c r="G570" s="265">
        <v>32844</v>
      </c>
      <c r="H570" s="82">
        <f t="shared" ca="1" si="8"/>
        <v>20</v>
      </c>
      <c r="I570" s="83" t="s">
        <v>1859</v>
      </c>
      <c r="J570" s="84">
        <v>67920</v>
      </c>
      <c r="K570" s="85">
        <v>4</v>
      </c>
    </row>
    <row r="571" spans="1:11" x14ac:dyDescent="0.2">
      <c r="A571" s="74" t="s">
        <v>2743</v>
      </c>
      <c r="B571" s="79" t="s">
        <v>28</v>
      </c>
      <c r="C571" s="74" t="s">
        <v>1878</v>
      </c>
      <c r="D571" s="267">
        <v>437460422</v>
      </c>
      <c r="E571" s="270">
        <v>2527091949</v>
      </c>
      <c r="F571" s="74" t="s">
        <v>1858</v>
      </c>
      <c r="G571" s="265">
        <v>34559</v>
      </c>
      <c r="H571" s="82">
        <f t="shared" ca="1" si="8"/>
        <v>16</v>
      </c>
      <c r="I571" s="83" t="s">
        <v>1860</v>
      </c>
      <c r="J571" s="84">
        <v>72640</v>
      </c>
      <c r="K571" s="85">
        <v>3</v>
      </c>
    </row>
    <row r="572" spans="1:11" x14ac:dyDescent="0.2">
      <c r="A572" s="74" t="s">
        <v>2749</v>
      </c>
      <c r="B572" s="79" t="s">
        <v>26</v>
      </c>
      <c r="C572" s="74" t="s">
        <v>1879</v>
      </c>
      <c r="D572" s="267">
        <v>288741910</v>
      </c>
      <c r="E572" s="270">
        <v>2524269081</v>
      </c>
      <c r="F572" s="74" t="s">
        <v>1858</v>
      </c>
      <c r="G572" s="265">
        <v>33242</v>
      </c>
      <c r="H572" s="82">
        <f t="shared" ca="1" si="8"/>
        <v>19</v>
      </c>
      <c r="I572" s="83" t="s">
        <v>1860</v>
      </c>
      <c r="J572" s="84">
        <v>86240</v>
      </c>
      <c r="K572" s="85">
        <v>1</v>
      </c>
    </row>
    <row r="573" spans="1:11" x14ac:dyDescent="0.2">
      <c r="A573" s="74" t="s">
        <v>2459</v>
      </c>
      <c r="B573" s="79" t="s">
        <v>26</v>
      </c>
      <c r="C573" s="74" t="s">
        <v>1877</v>
      </c>
      <c r="D573" s="267">
        <v>843064707</v>
      </c>
      <c r="E573" s="270">
        <v>9196012031</v>
      </c>
      <c r="F573" s="74" t="s">
        <v>1864</v>
      </c>
      <c r="G573" s="265">
        <v>35719</v>
      </c>
      <c r="H573" s="82">
        <f t="shared" ca="1" si="8"/>
        <v>13</v>
      </c>
      <c r="I573" s="83"/>
      <c r="J573" s="84">
        <v>39764</v>
      </c>
      <c r="K573" s="85">
        <v>1</v>
      </c>
    </row>
    <row r="574" spans="1:11" x14ac:dyDescent="0.2">
      <c r="A574" s="74" t="s">
        <v>2189</v>
      </c>
      <c r="B574" s="79" t="s">
        <v>28</v>
      </c>
      <c r="C574" s="74" t="s">
        <v>1878</v>
      </c>
      <c r="D574" s="267">
        <v>495042805</v>
      </c>
      <c r="E574" s="270">
        <v>2528356334</v>
      </c>
      <c r="F574" s="74" t="s">
        <v>1858</v>
      </c>
      <c r="G574" s="265">
        <v>36958</v>
      </c>
      <c r="H574" s="82">
        <f t="shared" ca="1" si="8"/>
        <v>9</v>
      </c>
      <c r="I574" s="83" t="s">
        <v>1862</v>
      </c>
      <c r="J574" s="84">
        <v>45100</v>
      </c>
      <c r="K574" s="85">
        <v>2</v>
      </c>
    </row>
    <row r="575" spans="1:11" x14ac:dyDescent="0.2">
      <c r="A575" s="74" t="s">
        <v>2374</v>
      </c>
      <c r="B575" s="79" t="s">
        <v>156</v>
      </c>
      <c r="C575" s="74" t="s">
        <v>1878</v>
      </c>
      <c r="D575" s="267">
        <v>603301910</v>
      </c>
      <c r="E575" s="270">
        <v>9192224790</v>
      </c>
      <c r="F575" s="74" t="s">
        <v>1858</v>
      </c>
      <c r="G575" s="265">
        <v>37813</v>
      </c>
      <c r="H575" s="82">
        <f t="shared" ca="1" si="8"/>
        <v>7</v>
      </c>
      <c r="I575" s="83" t="s">
        <v>1860</v>
      </c>
      <c r="J575" s="84">
        <v>61330</v>
      </c>
      <c r="K575" s="85">
        <v>2</v>
      </c>
    </row>
    <row r="576" spans="1:11" x14ac:dyDescent="0.2">
      <c r="A576" s="74" t="s">
        <v>2846</v>
      </c>
      <c r="B576" s="79" t="s">
        <v>1850</v>
      </c>
      <c r="C576" s="74" t="s">
        <v>1877</v>
      </c>
      <c r="D576" s="267">
        <v>324069262</v>
      </c>
      <c r="E576" s="270">
        <v>2525048978</v>
      </c>
      <c r="F576" s="74" t="s">
        <v>1858</v>
      </c>
      <c r="G576" s="265">
        <v>39047</v>
      </c>
      <c r="H576" s="82">
        <f t="shared" ca="1" si="8"/>
        <v>3</v>
      </c>
      <c r="I576" s="83" t="s">
        <v>1860</v>
      </c>
      <c r="J576" s="84">
        <v>80880</v>
      </c>
      <c r="K576" s="85">
        <v>1</v>
      </c>
    </row>
    <row r="577" spans="1:13" x14ac:dyDescent="0.2">
      <c r="A577" s="74" t="s">
        <v>2751</v>
      </c>
      <c r="B577" s="79" t="s">
        <v>1850</v>
      </c>
      <c r="C577" s="74" t="s">
        <v>1868</v>
      </c>
      <c r="D577" s="267">
        <v>750581894</v>
      </c>
      <c r="E577" s="270">
        <v>9194744493</v>
      </c>
      <c r="F577" s="74" t="s">
        <v>1858</v>
      </c>
      <c r="G577" s="265">
        <v>35959</v>
      </c>
      <c r="H577" s="82">
        <f t="shared" ca="1" si="8"/>
        <v>12</v>
      </c>
      <c r="I577" s="83" t="s">
        <v>1863</v>
      </c>
      <c r="J577" s="84">
        <v>75060</v>
      </c>
      <c r="K577" s="85">
        <v>5</v>
      </c>
    </row>
    <row r="578" spans="1:13" x14ac:dyDescent="0.2">
      <c r="A578" s="74" t="s">
        <v>2583</v>
      </c>
      <c r="B578" s="79" t="s">
        <v>28</v>
      </c>
      <c r="C578" s="74" t="s">
        <v>1867</v>
      </c>
      <c r="D578" s="267">
        <v>971128623</v>
      </c>
      <c r="E578" s="270">
        <v>9198400261</v>
      </c>
      <c r="F578" s="74" t="s">
        <v>1858</v>
      </c>
      <c r="G578" s="265">
        <v>36408</v>
      </c>
      <c r="H578" s="82">
        <f t="shared" ref="H578:H641" ca="1" si="9">DATEDIF(G578,TODAY(),"Y")</f>
        <v>11</v>
      </c>
      <c r="I578" s="83" t="s">
        <v>1863</v>
      </c>
      <c r="J578" s="84">
        <v>28650</v>
      </c>
      <c r="K578" s="85">
        <v>4</v>
      </c>
    </row>
    <row r="579" spans="1:13" x14ac:dyDescent="0.2">
      <c r="A579" s="74" t="s">
        <v>15</v>
      </c>
      <c r="B579" s="79" t="s">
        <v>1850</v>
      </c>
      <c r="C579" s="74" t="s">
        <v>29</v>
      </c>
      <c r="D579" s="267">
        <v>323701315</v>
      </c>
      <c r="E579" s="270">
        <v>2525035104</v>
      </c>
      <c r="F579" s="74" t="s">
        <v>1858</v>
      </c>
      <c r="G579" s="265">
        <v>32941</v>
      </c>
      <c r="H579" s="82">
        <f t="shared" ca="1" si="9"/>
        <v>20</v>
      </c>
      <c r="I579" s="83" t="s">
        <v>1862</v>
      </c>
      <c r="J579" s="84">
        <v>41350</v>
      </c>
      <c r="K579" s="85">
        <v>2</v>
      </c>
    </row>
    <row r="580" spans="1:13" x14ac:dyDescent="0.2">
      <c r="A580" s="74" t="s">
        <v>2292</v>
      </c>
      <c r="B580" s="79" t="s">
        <v>28</v>
      </c>
      <c r="C580" s="74" t="s">
        <v>27</v>
      </c>
      <c r="D580" s="267">
        <v>877122222</v>
      </c>
      <c r="E580" s="270">
        <v>9196632360</v>
      </c>
      <c r="F580" s="74" t="s">
        <v>1858</v>
      </c>
      <c r="G580" s="265">
        <v>33221</v>
      </c>
      <c r="H580" s="82">
        <f t="shared" ca="1" si="9"/>
        <v>19</v>
      </c>
      <c r="I580" s="83" t="s">
        <v>1859</v>
      </c>
      <c r="J580" s="84">
        <v>79760</v>
      </c>
      <c r="K580" s="85">
        <v>5</v>
      </c>
      <c r="M580" s="91"/>
    </row>
    <row r="581" spans="1:13" x14ac:dyDescent="0.2">
      <c r="A581" s="74" t="s">
        <v>2849</v>
      </c>
      <c r="B581" s="79" t="s">
        <v>2149</v>
      </c>
      <c r="C581" s="74" t="s">
        <v>1874</v>
      </c>
      <c r="D581" s="267">
        <v>682791418</v>
      </c>
      <c r="E581" s="270">
        <v>9193709408</v>
      </c>
      <c r="F581" s="74" t="s">
        <v>1861</v>
      </c>
      <c r="G581" s="265">
        <v>36531</v>
      </c>
      <c r="H581" s="82">
        <f t="shared" ca="1" si="9"/>
        <v>10</v>
      </c>
      <c r="I581" s="83" t="s">
        <v>1860</v>
      </c>
      <c r="J581" s="84">
        <v>15910</v>
      </c>
      <c r="K581" s="85">
        <v>3</v>
      </c>
    </row>
    <row r="582" spans="1:13" x14ac:dyDescent="0.2">
      <c r="A582" s="74" t="s">
        <v>2392</v>
      </c>
      <c r="B582" s="79" t="s">
        <v>2149</v>
      </c>
      <c r="C582" s="74" t="s">
        <v>1871</v>
      </c>
      <c r="D582" s="267">
        <v>558903229</v>
      </c>
      <c r="E582" s="270">
        <v>9191509619</v>
      </c>
      <c r="F582" s="74" t="s">
        <v>1858</v>
      </c>
      <c r="G582" s="265">
        <v>38738</v>
      </c>
      <c r="H582" s="82">
        <f t="shared" ca="1" si="9"/>
        <v>4</v>
      </c>
      <c r="I582" s="83" t="s">
        <v>1859</v>
      </c>
      <c r="J582" s="84">
        <v>46220</v>
      </c>
      <c r="K582" s="85">
        <v>2</v>
      </c>
    </row>
    <row r="583" spans="1:13" x14ac:dyDescent="0.2">
      <c r="A583" s="74" t="s">
        <v>2366</v>
      </c>
      <c r="B583" s="79" t="s">
        <v>1850</v>
      </c>
      <c r="C583" s="74" t="s">
        <v>1881</v>
      </c>
      <c r="D583" s="267">
        <v>550291321</v>
      </c>
      <c r="E583" s="270">
        <v>9191362796</v>
      </c>
      <c r="F583" s="74" t="s">
        <v>1857</v>
      </c>
      <c r="G583" s="265">
        <v>32777</v>
      </c>
      <c r="H583" s="82">
        <f t="shared" ca="1" si="9"/>
        <v>21</v>
      </c>
      <c r="I583" s="83"/>
      <c r="J583" s="84">
        <v>85510</v>
      </c>
      <c r="K583" s="85">
        <v>4</v>
      </c>
    </row>
    <row r="584" spans="1:13" x14ac:dyDescent="0.2">
      <c r="A584" s="74" t="s">
        <v>2825</v>
      </c>
      <c r="B584" s="79" t="s">
        <v>28</v>
      </c>
      <c r="C584" s="74" t="s">
        <v>1871</v>
      </c>
      <c r="D584" s="267">
        <v>993383806</v>
      </c>
      <c r="E584" s="270">
        <v>9198857217</v>
      </c>
      <c r="F584" s="74" t="s">
        <v>1858</v>
      </c>
      <c r="G584" s="265">
        <v>38222</v>
      </c>
      <c r="H584" s="82">
        <f t="shared" ca="1" si="9"/>
        <v>6</v>
      </c>
      <c r="I584" s="83" t="s">
        <v>1860</v>
      </c>
      <c r="J584" s="84">
        <v>29420</v>
      </c>
      <c r="K584" s="85">
        <v>5</v>
      </c>
    </row>
    <row r="585" spans="1:13" x14ac:dyDescent="0.2">
      <c r="A585" s="74" t="s">
        <v>2617</v>
      </c>
      <c r="B585" s="79" t="s">
        <v>2149</v>
      </c>
      <c r="C585" s="74" t="s">
        <v>1875</v>
      </c>
      <c r="D585" s="267">
        <v>878902154</v>
      </c>
      <c r="E585" s="270">
        <v>9196648050</v>
      </c>
      <c r="F585" s="74" t="s">
        <v>1858</v>
      </c>
      <c r="G585" s="265">
        <v>39923</v>
      </c>
      <c r="H585" s="82">
        <f t="shared" ca="1" si="9"/>
        <v>1</v>
      </c>
      <c r="I585" s="83" t="s">
        <v>1860</v>
      </c>
      <c r="J585" s="84">
        <v>62180</v>
      </c>
      <c r="K585" s="85">
        <v>2</v>
      </c>
    </row>
    <row r="586" spans="1:13" x14ac:dyDescent="0.2">
      <c r="A586" s="74" t="s">
        <v>2247</v>
      </c>
      <c r="B586" s="79" t="s">
        <v>1850</v>
      </c>
      <c r="C586" s="74" t="s">
        <v>1878</v>
      </c>
      <c r="D586" s="267">
        <v>212136062</v>
      </c>
      <c r="E586" s="270">
        <v>2522842668</v>
      </c>
      <c r="F586" s="74" t="s">
        <v>1857</v>
      </c>
      <c r="G586" s="265">
        <v>32557</v>
      </c>
      <c r="H586" s="82">
        <f t="shared" ca="1" si="9"/>
        <v>21</v>
      </c>
      <c r="I586" s="83"/>
      <c r="J586" s="84">
        <v>23020</v>
      </c>
      <c r="K586" s="85">
        <v>4</v>
      </c>
    </row>
    <row r="587" spans="1:13" x14ac:dyDescent="0.2">
      <c r="A587" s="74" t="s">
        <v>2823</v>
      </c>
      <c r="B587" s="79" t="s">
        <v>1850</v>
      </c>
      <c r="C587" s="74" t="s">
        <v>1879</v>
      </c>
      <c r="D587" s="267">
        <v>592519945</v>
      </c>
      <c r="E587" s="270">
        <v>9191952821</v>
      </c>
      <c r="F587" s="74" t="s">
        <v>1858</v>
      </c>
      <c r="G587" s="265">
        <v>37627</v>
      </c>
      <c r="H587" s="82">
        <f t="shared" ca="1" si="9"/>
        <v>7</v>
      </c>
      <c r="I587" s="83" t="s">
        <v>1863</v>
      </c>
      <c r="J587" s="84">
        <v>31910</v>
      </c>
      <c r="K587" s="85">
        <v>5</v>
      </c>
    </row>
    <row r="588" spans="1:13" x14ac:dyDescent="0.2">
      <c r="A588" s="74" t="s">
        <v>64</v>
      </c>
      <c r="B588" s="79" t="s">
        <v>26</v>
      </c>
      <c r="C588" s="74" t="s">
        <v>1871</v>
      </c>
      <c r="D588" s="267">
        <v>425943144</v>
      </c>
      <c r="E588" s="270">
        <v>2526742736</v>
      </c>
      <c r="F588" s="74" t="s">
        <v>1858</v>
      </c>
      <c r="G588" s="265">
        <v>35386</v>
      </c>
      <c r="H588" s="82">
        <f t="shared" ca="1" si="9"/>
        <v>13</v>
      </c>
      <c r="I588" s="83" t="s">
        <v>1859</v>
      </c>
      <c r="J588" s="84">
        <v>40340</v>
      </c>
      <c r="K588" s="85">
        <v>2</v>
      </c>
    </row>
    <row r="589" spans="1:13" x14ac:dyDescent="0.2">
      <c r="A589" s="74" t="s">
        <v>2332</v>
      </c>
      <c r="B589" s="79" t="s">
        <v>1850</v>
      </c>
      <c r="C589" s="74" t="s">
        <v>1877</v>
      </c>
      <c r="D589" s="267">
        <v>614562070</v>
      </c>
      <c r="E589" s="270">
        <v>9192259651</v>
      </c>
      <c r="F589" s="74" t="s">
        <v>1858</v>
      </c>
      <c r="G589" s="265">
        <v>34729</v>
      </c>
      <c r="H589" s="82">
        <f t="shared" ca="1" si="9"/>
        <v>15</v>
      </c>
      <c r="I589" s="83" t="s">
        <v>1863</v>
      </c>
      <c r="J589" s="84">
        <v>43410</v>
      </c>
      <c r="K589" s="85">
        <v>1</v>
      </c>
    </row>
    <row r="590" spans="1:13" x14ac:dyDescent="0.2">
      <c r="A590" s="74" t="s">
        <v>2832</v>
      </c>
      <c r="B590" s="79" t="s">
        <v>28</v>
      </c>
      <c r="C590" s="74" t="s">
        <v>1880</v>
      </c>
      <c r="D590" s="267">
        <v>356110882</v>
      </c>
      <c r="E590" s="270">
        <v>2525789252</v>
      </c>
      <c r="F590" s="74" t="s">
        <v>1858</v>
      </c>
      <c r="G590" s="265">
        <v>36009</v>
      </c>
      <c r="H590" s="82">
        <f t="shared" ca="1" si="9"/>
        <v>12</v>
      </c>
      <c r="I590" s="83" t="s">
        <v>1862</v>
      </c>
      <c r="J590" s="84">
        <v>71970</v>
      </c>
      <c r="K590" s="85">
        <v>4</v>
      </c>
    </row>
    <row r="591" spans="1:13" x14ac:dyDescent="0.2">
      <c r="A591" s="74" t="s">
        <v>2211</v>
      </c>
      <c r="B591" s="79" t="s">
        <v>26</v>
      </c>
      <c r="C591" s="74" t="s">
        <v>1871</v>
      </c>
      <c r="D591" s="267">
        <v>575648597</v>
      </c>
      <c r="E591" s="270">
        <v>9191800673</v>
      </c>
      <c r="F591" s="74" t="s">
        <v>1858</v>
      </c>
      <c r="G591" s="265">
        <v>33794</v>
      </c>
      <c r="H591" s="82">
        <f t="shared" ca="1" si="9"/>
        <v>18</v>
      </c>
      <c r="I591" s="83" t="s">
        <v>1863</v>
      </c>
      <c r="J591" s="84">
        <v>24710</v>
      </c>
      <c r="K591" s="85">
        <v>2</v>
      </c>
    </row>
    <row r="592" spans="1:13" x14ac:dyDescent="0.2">
      <c r="A592" s="74" t="s">
        <v>2851</v>
      </c>
      <c r="B592" s="79" t="s">
        <v>28</v>
      </c>
      <c r="C592" s="74" t="s">
        <v>1869</v>
      </c>
      <c r="D592" s="267">
        <v>302170290</v>
      </c>
      <c r="E592" s="270">
        <v>2524652136</v>
      </c>
      <c r="F592" s="74" t="s">
        <v>1861</v>
      </c>
      <c r="G592" s="265">
        <v>34576</v>
      </c>
      <c r="H592" s="82">
        <f t="shared" ca="1" si="9"/>
        <v>16</v>
      </c>
      <c r="I592" s="83" t="s">
        <v>1860</v>
      </c>
      <c r="J592" s="84">
        <v>32835</v>
      </c>
      <c r="K592" s="85">
        <v>2</v>
      </c>
    </row>
    <row r="593" spans="1:13" x14ac:dyDescent="0.2">
      <c r="A593" s="74" t="s">
        <v>2482</v>
      </c>
      <c r="B593" s="79" t="s">
        <v>2149</v>
      </c>
      <c r="C593" s="74" t="s">
        <v>1871</v>
      </c>
      <c r="D593" s="267">
        <v>980960186</v>
      </c>
      <c r="E593" s="270">
        <v>9198451642</v>
      </c>
      <c r="F593" s="74" t="s">
        <v>1857</v>
      </c>
      <c r="G593" s="265">
        <v>35990</v>
      </c>
      <c r="H593" s="82">
        <f t="shared" ca="1" si="9"/>
        <v>12</v>
      </c>
      <c r="I593" s="83"/>
      <c r="J593" s="84">
        <v>41840</v>
      </c>
      <c r="K593" s="85">
        <v>2</v>
      </c>
    </row>
    <row r="594" spans="1:13" x14ac:dyDescent="0.2">
      <c r="A594" s="74" t="s">
        <v>2597</v>
      </c>
      <c r="B594" s="79" t="s">
        <v>28</v>
      </c>
      <c r="C594" s="74" t="s">
        <v>1871</v>
      </c>
      <c r="D594" s="267">
        <v>350104448</v>
      </c>
      <c r="E594" s="270">
        <v>2525610944</v>
      </c>
      <c r="F594" s="74" t="s">
        <v>1858</v>
      </c>
      <c r="G594" s="265">
        <v>37256</v>
      </c>
      <c r="H594" s="82">
        <f t="shared" ca="1" si="9"/>
        <v>8</v>
      </c>
      <c r="I594" s="83" t="s">
        <v>1862</v>
      </c>
      <c r="J594" s="84">
        <v>54230</v>
      </c>
      <c r="K594" s="85">
        <v>5</v>
      </c>
    </row>
    <row r="595" spans="1:13" x14ac:dyDescent="0.2">
      <c r="A595" s="74" t="s">
        <v>2349</v>
      </c>
      <c r="B595" s="79" t="s">
        <v>26</v>
      </c>
      <c r="C595" s="74" t="s">
        <v>1871</v>
      </c>
      <c r="D595" s="267">
        <v>136620388</v>
      </c>
      <c r="E595" s="270">
        <v>2521696804</v>
      </c>
      <c r="F595" s="74" t="s">
        <v>1858</v>
      </c>
      <c r="G595" s="265">
        <v>35925</v>
      </c>
      <c r="H595" s="82">
        <f t="shared" ca="1" si="9"/>
        <v>12</v>
      </c>
      <c r="I595" s="83" t="s">
        <v>1859</v>
      </c>
      <c r="J595" s="84">
        <v>76192</v>
      </c>
      <c r="K595" s="85">
        <v>4</v>
      </c>
    </row>
    <row r="596" spans="1:13" x14ac:dyDescent="0.2">
      <c r="A596" s="74" t="s">
        <v>2779</v>
      </c>
      <c r="B596" s="79" t="s">
        <v>156</v>
      </c>
      <c r="C596" s="74" t="s">
        <v>27</v>
      </c>
      <c r="D596" s="267">
        <v>210491464</v>
      </c>
      <c r="E596" s="270">
        <v>2522814530</v>
      </c>
      <c r="F596" s="74" t="s">
        <v>1858</v>
      </c>
      <c r="G596" s="265">
        <v>36154</v>
      </c>
      <c r="H596" s="82">
        <f t="shared" ca="1" si="9"/>
        <v>11</v>
      </c>
      <c r="I596" s="83" t="s">
        <v>1860</v>
      </c>
      <c r="J596" s="84">
        <v>74840</v>
      </c>
      <c r="K596" s="85">
        <v>4</v>
      </c>
      <c r="M596" s="91"/>
    </row>
    <row r="597" spans="1:13" x14ac:dyDescent="0.2">
      <c r="A597" s="74" t="s">
        <v>5</v>
      </c>
      <c r="B597" s="79" t="s">
        <v>156</v>
      </c>
      <c r="C597" s="74" t="s">
        <v>30</v>
      </c>
      <c r="D597" s="267">
        <v>991221095</v>
      </c>
      <c r="E597" s="270">
        <v>9198631557</v>
      </c>
      <c r="F597" s="74" t="s">
        <v>1857</v>
      </c>
      <c r="G597" s="265">
        <v>35732</v>
      </c>
      <c r="H597" s="82">
        <f t="shared" ca="1" si="9"/>
        <v>13</v>
      </c>
      <c r="I597" s="83"/>
      <c r="J597" s="84">
        <v>86970</v>
      </c>
      <c r="K597" s="85">
        <v>4</v>
      </c>
    </row>
    <row r="598" spans="1:13" x14ac:dyDescent="0.2">
      <c r="A598" s="74" t="s">
        <v>2334</v>
      </c>
      <c r="B598" s="79" t="s">
        <v>28</v>
      </c>
      <c r="C598" s="74" t="s">
        <v>1869</v>
      </c>
      <c r="D598" s="267">
        <v>443926890</v>
      </c>
      <c r="E598" s="270">
        <v>2527135797</v>
      </c>
      <c r="F598" s="74" t="s">
        <v>1857</v>
      </c>
      <c r="G598" s="265">
        <v>32814</v>
      </c>
      <c r="H598" s="82">
        <f t="shared" ca="1" si="9"/>
        <v>21</v>
      </c>
      <c r="I598" s="83"/>
      <c r="J598" s="84">
        <v>22320</v>
      </c>
      <c r="K598" s="85">
        <v>2</v>
      </c>
    </row>
    <row r="599" spans="1:13" x14ac:dyDescent="0.2">
      <c r="A599" s="74" t="s">
        <v>2566</v>
      </c>
      <c r="B599" s="79" t="s">
        <v>26</v>
      </c>
      <c r="C599" s="74" t="s">
        <v>1871</v>
      </c>
      <c r="D599" s="267">
        <v>918436287</v>
      </c>
      <c r="E599" s="270">
        <v>9197179128</v>
      </c>
      <c r="F599" s="74" t="s">
        <v>1858</v>
      </c>
      <c r="G599" s="265">
        <v>33038</v>
      </c>
      <c r="H599" s="82">
        <f t="shared" ca="1" si="9"/>
        <v>20</v>
      </c>
      <c r="I599" s="83" t="s">
        <v>1860</v>
      </c>
      <c r="J599" s="84">
        <v>60380</v>
      </c>
      <c r="K599" s="85">
        <v>4</v>
      </c>
    </row>
    <row r="600" spans="1:13" x14ac:dyDescent="0.2">
      <c r="A600" s="74" t="s">
        <v>2616</v>
      </c>
      <c r="B600" s="79" t="s">
        <v>156</v>
      </c>
      <c r="C600" s="74" t="s">
        <v>1871</v>
      </c>
      <c r="D600" s="267">
        <v>248820119</v>
      </c>
      <c r="E600" s="270">
        <v>2523431009</v>
      </c>
      <c r="F600" s="74" t="s">
        <v>1857</v>
      </c>
      <c r="G600" s="265">
        <v>37289</v>
      </c>
      <c r="H600" s="82">
        <f t="shared" ca="1" si="9"/>
        <v>8</v>
      </c>
      <c r="I600" s="83"/>
      <c r="J600" s="84">
        <v>64220</v>
      </c>
      <c r="K600" s="85">
        <v>5</v>
      </c>
    </row>
    <row r="601" spans="1:13" x14ac:dyDescent="0.2">
      <c r="A601" s="74" t="s">
        <v>2340</v>
      </c>
      <c r="B601" s="79" t="s">
        <v>1850</v>
      </c>
      <c r="C601" s="74" t="s">
        <v>1869</v>
      </c>
      <c r="D601" s="267">
        <v>687006783</v>
      </c>
      <c r="E601" s="270">
        <v>9193848677</v>
      </c>
      <c r="F601" s="74" t="s">
        <v>1857</v>
      </c>
      <c r="G601" s="265">
        <v>33551</v>
      </c>
      <c r="H601" s="82">
        <f t="shared" ca="1" si="9"/>
        <v>19</v>
      </c>
      <c r="I601" s="83"/>
      <c r="J601" s="84">
        <v>64090</v>
      </c>
      <c r="K601" s="85">
        <v>2</v>
      </c>
    </row>
    <row r="602" spans="1:13" x14ac:dyDescent="0.2">
      <c r="A602" s="74" t="s">
        <v>2697</v>
      </c>
      <c r="B602" s="79" t="s">
        <v>156</v>
      </c>
      <c r="C602" s="74" t="s">
        <v>1880</v>
      </c>
      <c r="D602" s="267">
        <v>396727504</v>
      </c>
      <c r="E602" s="270">
        <v>2526443692</v>
      </c>
      <c r="F602" s="74" t="s">
        <v>1857</v>
      </c>
      <c r="G602" s="265">
        <v>36455</v>
      </c>
      <c r="H602" s="82">
        <f t="shared" ca="1" si="9"/>
        <v>11</v>
      </c>
      <c r="I602" s="83"/>
      <c r="J602" s="84">
        <v>77136</v>
      </c>
      <c r="K602" s="85">
        <v>5</v>
      </c>
    </row>
    <row r="603" spans="1:13" x14ac:dyDescent="0.2">
      <c r="A603" s="74" t="s">
        <v>2824</v>
      </c>
      <c r="B603" s="79" t="s">
        <v>28</v>
      </c>
      <c r="C603" s="74" t="s">
        <v>1877</v>
      </c>
      <c r="D603" s="267">
        <v>623823805</v>
      </c>
      <c r="E603" s="270">
        <v>9192485673</v>
      </c>
      <c r="F603" s="74" t="s">
        <v>1858</v>
      </c>
      <c r="G603" s="265">
        <v>33032</v>
      </c>
      <c r="H603" s="82">
        <f t="shared" ca="1" si="9"/>
        <v>20</v>
      </c>
      <c r="I603" s="83" t="s">
        <v>1859</v>
      </c>
      <c r="J603" s="84">
        <v>79770</v>
      </c>
      <c r="K603" s="85">
        <v>4</v>
      </c>
    </row>
    <row r="604" spans="1:13" x14ac:dyDescent="0.2">
      <c r="A604" s="74" t="s">
        <v>2298</v>
      </c>
      <c r="B604" s="79" t="s">
        <v>1850</v>
      </c>
      <c r="C604" s="74" t="s">
        <v>1878</v>
      </c>
      <c r="D604" s="267">
        <v>690374765</v>
      </c>
      <c r="E604" s="270">
        <v>9193891189</v>
      </c>
      <c r="F604" s="74" t="s">
        <v>1864</v>
      </c>
      <c r="G604" s="265">
        <v>35336</v>
      </c>
      <c r="H604" s="82">
        <f t="shared" ca="1" si="9"/>
        <v>14</v>
      </c>
      <c r="I604" s="83"/>
      <c r="J604" s="84">
        <v>14332</v>
      </c>
      <c r="K604" s="85">
        <v>5</v>
      </c>
    </row>
    <row r="605" spans="1:13" x14ac:dyDescent="0.2">
      <c r="A605" s="74" t="s">
        <v>2644</v>
      </c>
      <c r="B605" s="79" t="s">
        <v>1850</v>
      </c>
      <c r="C605" s="74" t="s">
        <v>1867</v>
      </c>
      <c r="D605" s="267">
        <v>967035612</v>
      </c>
      <c r="E605" s="270">
        <v>9198310129</v>
      </c>
      <c r="F605" s="74" t="s">
        <v>1858</v>
      </c>
      <c r="G605" s="265">
        <v>35057</v>
      </c>
      <c r="H605" s="82">
        <f t="shared" ca="1" si="9"/>
        <v>14</v>
      </c>
      <c r="I605" s="83" t="s">
        <v>1859</v>
      </c>
      <c r="J605" s="84">
        <v>40920</v>
      </c>
      <c r="K605" s="85">
        <v>4</v>
      </c>
    </row>
    <row r="606" spans="1:13" x14ac:dyDescent="0.2">
      <c r="A606" s="74" t="s">
        <v>2568</v>
      </c>
      <c r="B606" s="79" t="s">
        <v>28</v>
      </c>
      <c r="C606" s="74" t="s">
        <v>31</v>
      </c>
      <c r="D606" s="267">
        <v>592709648</v>
      </c>
      <c r="E606" s="270">
        <v>9191971988</v>
      </c>
      <c r="F606" s="74" t="s">
        <v>1858</v>
      </c>
      <c r="G606" s="265">
        <v>32670</v>
      </c>
      <c r="H606" s="82">
        <f t="shared" ca="1" si="9"/>
        <v>21</v>
      </c>
      <c r="I606" s="83" t="s">
        <v>1859</v>
      </c>
      <c r="J606" s="84">
        <v>87950</v>
      </c>
      <c r="K606" s="85">
        <v>4</v>
      </c>
    </row>
    <row r="607" spans="1:13" x14ac:dyDescent="0.2">
      <c r="A607" s="74" t="s">
        <v>2162</v>
      </c>
      <c r="B607" s="79" t="s">
        <v>28</v>
      </c>
      <c r="C607" s="74" t="s">
        <v>1867</v>
      </c>
      <c r="D607" s="267">
        <v>345817459</v>
      </c>
      <c r="E607" s="270">
        <v>2525536623</v>
      </c>
      <c r="F607" s="74" t="s">
        <v>1857</v>
      </c>
      <c r="G607" s="265">
        <v>34041</v>
      </c>
      <c r="H607" s="82">
        <f t="shared" ca="1" si="9"/>
        <v>17</v>
      </c>
      <c r="I607" s="83"/>
      <c r="J607" s="84">
        <v>46670</v>
      </c>
      <c r="K607" s="85">
        <v>3</v>
      </c>
    </row>
    <row r="608" spans="1:13" x14ac:dyDescent="0.2">
      <c r="A608" s="74" t="s">
        <v>2421</v>
      </c>
      <c r="B608" s="79" t="s">
        <v>26</v>
      </c>
      <c r="C608" s="74" t="s">
        <v>1878</v>
      </c>
      <c r="D608" s="267">
        <v>930314379</v>
      </c>
      <c r="E608" s="270">
        <v>9197494648</v>
      </c>
      <c r="F608" s="74" t="s">
        <v>1858</v>
      </c>
      <c r="G608" s="265">
        <v>33451</v>
      </c>
      <c r="H608" s="82">
        <f t="shared" ca="1" si="9"/>
        <v>19</v>
      </c>
      <c r="I608" s="83" t="s">
        <v>1859</v>
      </c>
      <c r="J608" s="84">
        <v>23320</v>
      </c>
      <c r="K608" s="85">
        <v>4</v>
      </c>
    </row>
    <row r="609" spans="1:11" x14ac:dyDescent="0.2">
      <c r="A609" s="74" t="s">
        <v>2436</v>
      </c>
      <c r="B609" s="79" t="s">
        <v>28</v>
      </c>
      <c r="C609" s="74" t="s">
        <v>1871</v>
      </c>
      <c r="D609" s="267">
        <v>993867417</v>
      </c>
      <c r="E609" s="270">
        <v>9198865267</v>
      </c>
      <c r="F609" s="74" t="s">
        <v>1861</v>
      </c>
      <c r="G609" s="265">
        <v>34579</v>
      </c>
      <c r="H609" s="82">
        <f t="shared" ca="1" si="9"/>
        <v>16</v>
      </c>
      <c r="I609" s="83" t="s">
        <v>1859</v>
      </c>
      <c r="J609" s="84">
        <v>46285</v>
      </c>
      <c r="K609" s="85">
        <v>5</v>
      </c>
    </row>
    <row r="610" spans="1:11" x14ac:dyDescent="0.2">
      <c r="A610" s="74" t="s">
        <v>2655</v>
      </c>
      <c r="B610" s="79" t="s">
        <v>26</v>
      </c>
      <c r="C610" s="74" t="s">
        <v>1871</v>
      </c>
      <c r="D610" s="267">
        <v>357568979</v>
      </c>
      <c r="E610" s="270">
        <v>2525821616</v>
      </c>
      <c r="F610" s="74" t="s">
        <v>1858</v>
      </c>
      <c r="G610" s="265">
        <v>34546</v>
      </c>
      <c r="H610" s="82">
        <f t="shared" ca="1" si="9"/>
        <v>16</v>
      </c>
      <c r="I610" s="83" t="s">
        <v>1863</v>
      </c>
      <c r="J610" s="84">
        <v>86260</v>
      </c>
      <c r="K610" s="85">
        <v>3</v>
      </c>
    </row>
    <row r="611" spans="1:11" x14ac:dyDescent="0.2">
      <c r="A611" s="74" t="s">
        <v>2378</v>
      </c>
      <c r="B611" s="79" t="s">
        <v>26</v>
      </c>
      <c r="C611" s="74" t="s">
        <v>1877</v>
      </c>
      <c r="D611" s="267">
        <v>216607562</v>
      </c>
      <c r="E611" s="270">
        <v>2522889972</v>
      </c>
      <c r="F611" s="74" t="s">
        <v>1858</v>
      </c>
      <c r="G611" s="265">
        <v>33271</v>
      </c>
      <c r="H611" s="82">
        <f t="shared" ca="1" si="9"/>
        <v>19</v>
      </c>
      <c r="I611" s="83" t="s">
        <v>1860</v>
      </c>
      <c r="J611" s="84">
        <v>46910</v>
      </c>
      <c r="K611" s="85">
        <v>3</v>
      </c>
    </row>
    <row r="612" spans="1:11" x14ac:dyDescent="0.2">
      <c r="A612" s="74" t="s">
        <v>2728</v>
      </c>
      <c r="B612" s="79" t="s">
        <v>28</v>
      </c>
      <c r="C612" s="74" t="s">
        <v>1874</v>
      </c>
      <c r="D612" s="267">
        <v>195772503</v>
      </c>
      <c r="E612" s="270">
        <v>2522639452</v>
      </c>
      <c r="F612" s="74" t="s">
        <v>1858</v>
      </c>
      <c r="G612" s="265">
        <v>34937</v>
      </c>
      <c r="H612" s="82">
        <f t="shared" ca="1" si="9"/>
        <v>15</v>
      </c>
      <c r="I612" s="83" t="s">
        <v>1859</v>
      </c>
      <c r="J612" s="84">
        <v>81640</v>
      </c>
      <c r="K612" s="85">
        <v>4</v>
      </c>
    </row>
    <row r="613" spans="1:11" x14ac:dyDescent="0.2">
      <c r="A613" s="74" t="s">
        <v>2174</v>
      </c>
      <c r="B613" s="79" t="s">
        <v>26</v>
      </c>
      <c r="C613" s="74" t="s">
        <v>1879</v>
      </c>
      <c r="D613" s="267">
        <v>482927373</v>
      </c>
      <c r="E613" s="270">
        <v>2528033253</v>
      </c>
      <c r="F613" s="74" t="s">
        <v>1858</v>
      </c>
      <c r="G613" s="265">
        <v>33418</v>
      </c>
      <c r="H613" s="82">
        <f t="shared" ca="1" si="9"/>
        <v>19</v>
      </c>
      <c r="I613" s="83" t="s">
        <v>1863</v>
      </c>
      <c r="J613" s="84">
        <v>66824</v>
      </c>
      <c r="K613" s="85">
        <v>2</v>
      </c>
    </row>
    <row r="614" spans="1:11" x14ac:dyDescent="0.2">
      <c r="A614" s="74" t="s">
        <v>62</v>
      </c>
      <c r="B614" s="79" t="s">
        <v>1850</v>
      </c>
      <c r="C614" s="74" t="s">
        <v>1879</v>
      </c>
      <c r="D614" s="267">
        <v>771953685</v>
      </c>
      <c r="E614" s="270">
        <v>9195157047</v>
      </c>
      <c r="F614" s="74" t="s">
        <v>1864</v>
      </c>
      <c r="G614" s="265">
        <v>32646</v>
      </c>
      <c r="H614" s="82">
        <f t="shared" ca="1" si="9"/>
        <v>21</v>
      </c>
      <c r="I614" s="83"/>
      <c r="J614" s="84">
        <v>30468</v>
      </c>
      <c r="K614" s="85">
        <v>2</v>
      </c>
    </row>
    <row r="615" spans="1:11" x14ac:dyDescent="0.2">
      <c r="A615" s="74" t="s">
        <v>2606</v>
      </c>
      <c r="B615" s="79" t="s">
        <v>26</v>
      </c>
      <c r="C615" s="74" t="s">
        <v>1869</v>
      </c>
      <c r="D615" s="267">
        <v>693055639</v>
      </c>
      <c r="E615" s="270">
        <v>9193922813</v>
      </c>
      <c r="F615" s="74" t="s">
        <v>1858</v>
      </c>
      <c r="G615" s="265">
        <v>32507</v>
      </c>
      <c r="H615" s="82">
        <f t="shared" ca="1" si="9"/>
        <v>21</v>
      </c>
      <c r="I615" s="83" t="s">
        <v>1865</v>
      </c>
      <c r="J615" s="84">
        <v>35360</v>
      </c>
      <c r="K615" s="85">
        <v>5</v>
      </c>
    </row>
    <row r="616" spans="1:11" x14ac:dyDescent="0.2">
      <c r="A616" s="74" t="s">
        <v>2181</v>
      </c>
      <c r="B616" s="79" t="s">
        <v>26</v>
      </c>
      <c r="C616" s="74" t="s">
        <v>1867</v>
      </c>
      <c r="D616" s="267">
        <v>608796012</v>
      </c>
      <c r="E616" s="270">
        <v>9192229885</v>
      </c>
      <c r="F616" s="74" t="s">
        <v>1858</v>
      </c>
      <c r="G616" s="265">
        <v>34222</v>
      </c>
      <c r="H616" s="82">
        <f t="shared" ca="1" si="9"/>
        <v>17</v>
      </c>
      <c r="I616" s="83" t="s">
        <v>1859</v>
      </c>
      <c r="J616" s="84">
        <v>31910</v>
      </c>
      <c r="K616" s="85">
        <v>5</v>
      </c>
    </row>
    <row r="617" spans="1:11" x14ac:dyDescent="0.2">
      <c r="A617" s="74" t="s">
        <v>2401</v>
      </c>
      <c r="B617" s="79" t="s">
        <v>26</v>
      </c>
      <c r="C617" s="74" t="s">
        <v>1879</v>
      </c>
      <c r="D617" s="267">
        <v>635240617</v>
      </c>
      <c r="E617" s="270">
        <v>9192693355</v>
      </c>
      <c r="F617" s="74" t="s">
        <v>1857</v>
      </c>
      <c r="G617" s="265">
        <v>36032</v>
      </c>
      <c r="H617" s="82">
        <f t="shared" ca="1" si="9"/>
        <v>12</v>
      </c>
      <c r="I617" s="83"/>
      <c r="J617" s="84">
        <v>77760</v>
      </c>
      <c r="K617" s="85">
        <v>3</v>
      </c>
    </row>
    <row r="618" spans="1:11" x14ac:dyDescent="0.2">
      <c r="A618" s="74" t="s">
        <v>2185</v>
      </c>
      <c r="B618" s="79" t="s">
        <v>28</v>
      </c>
      <c r="C618" s="74" t="s">
        <v>1875</v>
      </c>
      <c r="D618" s="267">
        <v>160184934</v>
      </c>
      <c r="E618" s="270">
        <v>2522238535</v>
      </c>
      <c r="F618" s="74" t="s">
        <v>1858</v>
      </c>
      <c r="G618" s="265">
        <v>33294</v>
      </c>
      <c r="H618" s="82">
        <f t="shared" ca="1" si="9"/>
        <v>19</v>
      </c>
      <c r="I618" s="83" t="s">
        <v>1862</v>
      </c>
      <c r="J618" s="84">
        <v>87980</v>
      </c>
      <c r="K618" s="85">
        <v>1</v>
      </c>
    </row>
    <row r="619" spans="1:11" x14ac:dyDescent="0.2">
      <c r="A619" s="74" t="s">
        <v>2178</v>
      </c>
      <c r="B619" s="79" t="s">
        <v>28</v>
      </c>
      <c r="C619" s="74" t="s">
        <v>30</v>
      </c>
      <c r="D619" s="267">
        <v>183135788</v>
      </c>
      <c r="E619" s="270">
        <v>2522581491</v>
      </c>
      <c r="F619" s="74" t="s">
        <v>1861</v>
      </c>
      <c r="G619" s="265">
        <v>33384</v>
      </c>
      <c r="H619" s="82">
        <f t="shared" ca="1" si="9"/>
        <v>19</v>
      </c>
      <c r="I619" s="83" t="s">
        <v>1860</v>
      </c>
      <c r="J619" s="84">
        <v>18655</v>
      </c>
      <c r="K619" s="85">
        <v>4</v>
      </c>
    </row>
    <row r="620" spans="1:11" x14ac:dyDescent="0.2">
      <c r="A620" s="74" t="s">
        <v>2705</v>
      </c>
      <c r="B620" s="79" t="s">
        <v>26</v>
      </c>
      <c r="C620" s="74" t="s">
        <v>1867</v>
      </c>
      <c r="D620" s="267">
        <v>840313216</v>
      </c>
      <c r="E620" s="270">
        <v>9195990139</v>
      </c>
      <c r="F620" s="74" t="s">
        <v>1858</v>
      </c>
      <c r="G620" s="265">
        <v>32965</v>
      </c>
      <c r="H620" s="82">
        <f t="shared" ca="1" si="9"/>
        <v>20</v>
      </c>
      <c r="I620" s="83" t="s">
        <v>1862</v>
      </c>
      <c r="J620" s="84">
        <v>61400</v>
      </c>
      <c r="K620" s="85">
        <v>5</v>
      </c>
    </row>
    <row r="621" spans="1:11" x14ac:dyDescent="0.2">
      <c r="A621" s="74" t="s">
        <v>2856</v>
      </c>
      <c r="B621" s="79" t="s">
        <v>26</v>
      </c>
      <c r="C621" s="74" t="s">
        <v>1871</v>
      </c>
      <c r="D621" s="267">
        <v>750722934</v>
      </c>
      <c r="E621" s="270">
        <v>9194794769</v>
      </c>
      <c r="F621" s="74" t="s">
        <v>1858</v>
      </c>
      <c r="G621" s="265">
        <v>34578</v>
      </c>
      <c r="H621" s="82">
        <f t="shared" ca="1" si="9"/>
        <v>16</v>
      </c>
      <c r="I621" s="83" t="s">
        <v>1863</v>
      </c>
      <c r="J621" s="84">
        <v>44270</v>
      </c>
      <c r="K621" s="85">
        <v>2</v>
      </c>
    </row>
    <row r="622" spans="1:11" x14ac:dyDescent="0.2">
      <c r="A622" s="74" t="s">
        <v>2355</v>
      </c>
      <c r="B622" s="79" t="s">
        <v>156</v>
      </c>
      <c r="C622" s="74" t="s">
        <v>1874</v>
      </c>
      <c r="D622" s="267">
        <v>914041569</v>
      </c>
      <c r="E622" s="270">
        <v>9197046530</v>
      </c>
      <c r="F622" s="74" t="s">
        <v>1858</v>
      </c>
      <c r="G622" s="265">
        <v>39473</v>
      </c>
      <c r="H622" s="82">
        <f t="shared" ca="1" si="9"/>
        <v>2</v>
      </c>
      <c r="I622" s="83" t="s">
        <v>1863</v>
      </c>
      <c r="J622" s="84">
        <v>44150</v>
      </c>
      <c r="K622" s="85">
        <v>4</v>
      </c>
    </row>
    <row r="623" spans="1:11" x14ac:dyDescent="0.2">
      <c r="A623" s="74" t="s">
        <v>65</v>
      </c>
      <c r="B623" s="79" t="s">
        <v>156</v>
      </c>
      <c r="C623" s="74" t="s">
        <v>1880</v>
      </c>
      <c r="D623" s="267">
        <v>638271383</v>
      </c>
      <c r="E623" s="270">
        <v>9192727944</v>
      </c>
      <c r="F623" s="74" t="s">
        <v>1857</v>
      </c>
      <c r="G623" s="265">
        <v>36843</v>
      </c>
      <c r="H623" s="82">
        <f t="shared" ca="1" si="9"/>
        <v>10</v>
      </c>
      <c r="I623" s="83"/>
      <c r="J623" s="84">
        <v>49090</v>
      </c>
      <c r="K623" s="85">
        <v>4</v>
      </c>
    </row>
    <row r="624" spans="1:11" x14ac:dyDescent="0.2">
      <c r="A624" s="74" t="s">
        <v>2460</v>
      </c>
      <c r="B624" s="79" t="s">
        <v>28</v>
      </c>
      <c r="C624" s="74" t="s">
        <v>1879</v>
      </c>
      <c r="D624" s="267">
        <v>885773638</v>
      </c>
      <c r="E624" s="270">
        <v>9196705508</v>
      </c>
      <c r="F624" s="74" t="s">
        <v>1857</v>
      </c>
      <c r="G624" s="265">
        <v>33304</v>
      </c>
      <c r="H624" s="82">
        <f t="shared" ca="1" si="9"/>
        <v>19</v>
      </c>
      <c r="I624" s="83"/>
      <c r="J624" s="84">
        <v>55690</v>
      </c>
      <c r="K624" s="85">
        <v>2</v>
      </c>
    </row>
    <row r="625" spans="1:11" x14ac:dyDescent="0.2">
      <c r="A625" s="74" t="s">
        <v>2277</v>
      </c>
      <c r="B625" s="79" t="s">
        <v>26</v>
      </c>
      <c r="C625" s="74" t="s">
        <v>1875</v>
      </c>
      <c r="D625" s="267">
        <v>232896341</v>
      </c>
      <c r="E625" s="270">
        <v>2523046338</v>
      </c>
      <c r="F625" s="74" t="s">
        <v>1858</v>
      </c>
      <c r="G625" s="265">
        <v>36288</v>
      </c>
      <c r="H625" s="82">
        <f t="shared" ca="1" si="9"/>
        <v>11</v>
      </c>
      <c r="I625" s="83" t="s">
        <v>1859</v>
      </c>
      <c r="J625" s="84">
        <v>71820</v>
      </c>
      <c r="K625" s="85">
        <v>2</v>
      </c>
    </row>
    <row r="626" spans="1:11" x14ac:dyDescent="0.2">
      <c r="A626" s="74" t="s">
        <v>2272</v>
      </c>
      <c r="B626" s="79" t="s">
        <v>156</v>
      </c>
      <c r="C626" s="74" t="s">
        <v>1191</v>
      </c>
      <c r="D626" s="267">
        <v>259330447</v>
      </c>
      <c r="E626" s="270">
        <v>2523646601</v>
      </c>
      <c r="F626" s="74" t="s">
        <v>1864</v>
      </c>
      <c r="G626" s="265">
        <v>39933</v>
      </c>
      <c r="H626" s="82">
        <f t="shared" ca="1" si="9"/>
        <v>1</v>
      </c>
      <c r="I626" s="83"/>
      <c r="J626" s="84">
        <v>19044</v>
      </c>
      <c r="K626" s="85">
        <v>1</v>
      </c>
    </row>
    <row r="627" spans="1:11" x14ac:dyDescent="0.2">
      <c r="A627" s="74" t="s">
        <v>2473</v>
      </c>
      <c r="B627" s="79" t="s">
        <v>156</v>
      </c>
      <c r="C627" s="74" t="s">
        <v>1877</v>
      </c>
      <c r="D627" s="267">
        <v>171868795</v>
      </c>
      <c r="E627" s="270">
        <v>2522447501</v>
      </c>
      <c r="F627" s="74" t="s">
        <v>1858</v>
      </c>
      <c r="G627" s="265">
        <v>34130</v>
      </c>
      <c r="H627" s="82">
        <f t="shared" ca="1" si="9"/>
        <v>17</v>
      </c>
      <c r="I627" s="83" t="s">
        <v>1865</v>
      </c>
      <c r="J627" s="84">
        <v>77840</v>
      </c>
      <c r="K627" s="85">
        <v>2</v>
      </c>
    </row>
    <row r="628" spans="1:11" x14ac:dyDescent="0.2">
      <c r="A628" s="74" t="s">
        <v>2471</v>
      </c>
      <c r="B628" s="79" t="s">
        <v>28</v>
      </c>
      <c r="C628" s="74" t="s">
        <v>1869</v>
      </c>
      <c r="D628" s="267">
        <v>132016163</v>
      </c>
      <c r="E628" s="270">
        <v>2521656242</v>
      </c>
      <c r="F628" s="74" t="s">
        <v>1861</v>
      </c>
      <c r="G628" s="265">
        <v>34460</v>
      </c>
      <c r="H628" s="82">
        <f t="shared" ca="1" si="9"/>
        <v>16</v>
      </c>
      <c r="I628" s="83" t="s">
        <v>1860</v>
      </c>
      <c r="J628" s="84">
        <v>21220</v>
      </c>
      <c r="K628" s="85">
        <v>3</v>
      </c>
    </row>
    <row r="629" spans="1:11" x14ac:dyDescent="0.2">
      <c r="A629" s="74" t="s">
        <v>2567</v>
      </c>
      <c r="B629" s="79" t="s">
        <v>26</v>
      </c>
      <c r="C629" s="74" t="s">
        <v>1879</v>
      </c>
      <c r="D629" s="267">
        <v>651995963</v>
      </c>
      <c r="E629" s="270">
        <v>9193199265</v>
      </c>
      <c r="F629" s="74" t="s">
        <v>1857</v>
      </c>
      <c r="G629" s="265">
        <v>35796</v>
      </c>
      <c r="H629" s="82">
        <f t="shared" ca="1" si="9"/>
        <v>12</v>
      </c>
      <c r="I629" s="83"/>
      <c r="J629" s="84">
        <v>60800</v>
      </c>
      <c r="K629" s="85">
        <v>4</v>
      </c>
    </row>
    <row r="630" spans="1:11" x14ac:dyDescent="0.2">
      <c r="A630" s="74" t="s">
        <v>2528</v>
      </c>
      <c r="B630" s="79" t="s">
        <v>25</v>
      </c>
      <c r="C630" s="74" t="s">
        <v>1880</v>
      </c>
      <c r="D630" s="267">
        <v>682907379</v>
      </c>
      <c r="E630" s="270">
        <v>9193717553</v>
      </c>
      <c r="F630" s="74" t="s">
        <v>1858</v>
      </c>
      <c r="G630" s="265">
        <v>35470</v>
      </c>
      <c r="H630" s="82">
        <f t="shared" ca="1" si="9"/>
        <v>13</v>
      </c>
      <c r="I630" s="83" t="s">
        <v>1863</v>
      </c>
      <c r="J630" s="84">
        <v>48410</v>
      </c>
      <c r="K630" s="85">
        <v>5</v>
      </c>
    </row>
    <row r="631" spans="1:11" x14ac:dyDescent="0.2">
      <c r="A631" s="74" t="s">
        <v>2370</v>
      </c>
      <c r="B631" s="79" t="s">
        <v>1850</v>
      </c>
      <c r="C631" s="74" t="s">
        <v>1871</v>
      </c>
      <c r="D631" s="267">
        <v>468234190</v>
      </c>
      <c r="E631" s="270">
        <v>2527660273</v>
      </c>
      <c r="F631" s="74" t="s">
        <v>1857</v>
      </c>
      <c r="G631" s="265">
        <v>39220</v>
      </c>
      <c r="H631" s="82">
        <f t="shared" ca="1" si="9"/>
        <v>3</v>
      </c>
      <c r="I631" s="83"/>
      <c r="J631" s="84">
        <v>78520</v>
      </c>
      <c r="K631" s="85">
        <v>4</v>
      </c>
    </row>
    <row r="632" spans="1:11" x14ac:dyDescent="0.2">
      <c r="A632" s="74" t="s">
        <v>2621</v>
      </c>
      <c r="B632" s="79" t="s">
        <v>28</v>
      </c>
      <c r="C632" s="74" t="s">
        <v>1189</v>
      </c>
      <c r="D632" s="267">
        <v>626767704</v>
      </c>
      <c r="E632" s="270">
        <v>9192572783</v>
      </c>
      <c r="F632" s="74" t="s">
        <v>1858</v>
      </c>
      <c r="G632" s="265">
        <v>32461</v>
      </c>
      <c r="H632" s="82">
        <f t="shared" ca="1" si="9"/>
        <v>22</v>
      </c>
      <c r="I632" s="83" t="s">
        <v>1863</v>
      </c>
      <c r="J632" s="84">
        <v>69060</v>
      </c>
      <c r="K632" s="85">
        <v>1</v>
      </c>
    </row>
    <row r="633" spans="1:11" x14ac:dyDescent="0.2">
      <c r="A633" s="74" t="s">
        <v>2584</v>
      </c>
      <c r="B633" s="79" t="s">
        <v>26</v>
      </c>
      <c r="C633" s="74" t="s">
        <v>1867</v>
      </c>
      <c r="D633" s="267">
        <v>643272576</v>
      </c>
      <c r="E633" s="270">
        <v>9192824485</v>
      </c>
      <c r="F633" s="74" t="s">
        <v>1858</v>
      </c>
      <c r="G633" s="265">
        <v>39475</v>
      </c>
      <c r="H633" s="82">
        <f t="shared" ca="1" si="9"/>
        <v>2</v>
      </c>
      <c r="I633" s="83" t="s">
        <v>1859</v>
      </c>
      <c r="J633" s="84">
        <v>41490</v>
      </c>
      <c r="K633" s="85">
        <v>5</v>
      </c>
    </row>
    <row r="634" spans="1:11" x14ac:dyDescent="0.2">
      <c r="A634" s="74" t="s">
        <v>2795</v>
      </c>
      <c r="B634" s="79" t="s">
        <v>25</v>
      </c>
      <c r="C634" s="74" t="s">
        <v>1877</v>
      </c>
      <c r="D634" s="267">
        <v>265323292</v>
      </c>
      <c r="E634" s="270">
        <v>2523906310</v>
      </c>
      <c r="F634" s="74" t="s">
        <v>1861</v>
      </c>
      <c r="G634" s="265">
        <v>38689</v>
      </c>
      <c r="H634" s="82">
        <f t="shared" ca="1" si="9"/>
        <v>4</v>
      </c>
      <c r="I634" s="83" t="s">
        <v>1860</v>
      </c>
      <c r="J634" s="84">
        <v>47760</v>
      </c>
      <c r="K634" s="85">
        <v>3</v>
      </c>
    </row>
    <row r="635" spans="1:11" x14ac:dyDescent="0.2">
      <c r="A635" s="74" t="s">
        <v>2434</v>
      </c>
      <c r="B635" s="79" t="s">
        <v>28</v>
      </c>
      <c r="C635" s="74" t="s">
        <v>1871</v>
      </c>
      <c r="D635" s="267">
        <v>331251341</v>
      </c>
      <c r="E635" s="270">
        <v>2525202015</v>
      </c>
      <c r="F635" s="74" t="s">
        <v>1857</v>
      </c>
      <c r="G635" s="265">
        <v>37711</v>
      </c>
      <c r="H635" s="82">
        <f t="shared" ca="1" si="9"/>
        <v>7</v>
      </c>
      <c r="I635" s="83"/>
      <c r="J635" s="84">
        <v>37980</v>
      </c>
      <c r="K635" s="85">
        <v>4</v>
      </c>
    </row>
    <row r="636" spans="1:11" x14ac:dyDescent="0.2">
      <c r="A636" s="74" t="s">
        <v>2522</v>
      </c>
      <c r="B636" s="79" t="s">
        <v>28</v>
      </c>
      <c r="C636" s="74" t="s">
        <v>1880</v>
      </c>
      <c r="D636" s="267">
        <v>370608224</v>
      </c>
      <c r="E636" s="270">
        <v>2526040465</v>
      </c>
      <c r="F636" s="74" t="s">
        <v>1857</v>
      </c>
      <c r="G636" s="265">
        <v>39953</v>
      </c>
      <c r="H636" s="82">
        <f t="shared" ca="1" si="9"/>
        <v>1</v>
      </c>
      <c r="I636" s="83"/>
      <c r="J636" s="84">
        <v>55510</v>
      </c>
      <c r="K636" s="85">
        <v>3</v>
      </c>
    </row>
    <row r="637" spans="1:11" x14ac:dyDescent="0.2">
      <c r="A637" s="74" t="s">
        <v>2333</v>
      </c>
      <c r="B637" s="79" t="s">
        <v>26</v>
      </c>
      <c r="C637" s="74" t="s">
        <v>1189</v>
      </c>
      <c r="D637" s="267">
        <v>721173550</v>
      </c>
      <c r="E637" s="270">
        <v>9194479196</v>
      </c>
      <c r="F637" s="74" t="s">
        <v>1861</v>
      </c>
      <c r="G637" s="265">
        <v>39906</v>
      </c>
      <c r="H637" s="82">
        <f t="shared" ca="1" si="9"/>
        <v>1</v>
      </c>
      <c r="I637" s="83" t="s">
        <v>1863</v>
      </c>
      <c r="J637" s="84">
        <v>28625</v>
      </c>
      <c r="K637" s="85">
        <v>1</v>
      </c>
    </row>
    <row r="638" spans="1:11" x14ac:dyDescent="0.2">
      <c r="A638" s="74" t="s">
        <v>2668</v>
      </c>
      <c r="B638" s="79" t="s">
        <v>25</v>
      </c>
      <c r="C638" s="74" t="s">
        <v>1877</v>
      </c>
      <c r="D638" s="267">
        <v>113699123</v>
      </c>
      <c r="E638" s="270">
        <v>2521391475</v>
      </c>
      <c r="F638" s="74" t="s">
        <v>1857</v>
      </c>
      <c r="G638" s="265">
        <v>39858</v>
      </c>
      <c r="H638" s="82">
        <f t="shared" ca="1" si="9"/>
        <v>1</v>
      </c>
      <c r="I638" s="83"/>
      <c r="J638" s="84">
        <v>39440</v>
      </c>
      <c r="K638" s="85">
        <v>4</v>
      </c>
    </row>
    <row r="639" spans="1:11" x14ac:dyDescent="0.2">
      <c r="A639" s="74" t="s">
        <v>2156</v>
      </c>
      <c r="B639" s="79" t="s">
        <v>28</v>
      </c>
      <c r="C639" s="74" t="s">
        <v>1877</v>
      </c>
      <c r="D639" s="267">
        <v>975857784</v>
      </c>
      <c r="E639" s="270">
        <v>9198426889</v>
      </c>
      <c r="F639" s="74" t="s">
        <v>1861</v>
      </c>
      <c r="G639" s="265">
        <v>36085</v>
      </c>
      <c r="H639" s="82">
        <f t="shared" ca="1" si="9"/>
        <v>12</v>
      </c>
      <c r="I639" s="83" t="s">
        <v>1863</v>
      </c>
      <c r="J639" s="84">
        <v>29005</v>
      </c>
      <c r="K639" s="85">
        <v>1</v>
      </c>
    </row>
    <row r="640" spans="1:11" x14ac:dyDescent="0.2">
      <c r="A640" s="74" t="s">
        <v>60</v>
      </c>
      <c r="B640" s="79" t="s">
        <v>156</v>
      </c>
      <c r="C640" s="74" t="s">
        <v>1877</v>
      </c>
      <c r="D640" s="267">
        <v>992674973</v>
      </c>
      <c r="E640" s="270">
        <v>9198824849</v>
      </c>
      <c r="F640" s="74" t="s">
        <v>1858</v>
      </c>
      <c r="G640" s="265">
        <v>39068</v>
      </c>
      <c r="H640" s="82">
        <f t="shared" ca="1" si="9"/>
        <v>3</v>
      </c>
      <c r="I640" s="83" t="s">
        <v>1863</v>
      </c>
      <c r="J640" s="84">
        <v>80090</v>
      </c>
      <c r="K640" s="85">
        <v>2</v>
      </c>
    </row>
    <row r="641" spans="1:13" x14ac:dyDescent="0.2">
      <c r="A641" s="74" t="s">
        <v>2813</v>
      </c>
      <c r="B641" s="79" t="s">
        <v>26</v>
      </c>
      <c r="C641" s="74" t="s">
        <v>1867</v>
      </c>
      <c r="D641" s="267">
        <v>311526157</v>
      </c>
      <c r="E641" s="270">
        <v>2524785979</v>
      </c>
      <c r="F641" s="74" t="s">
        <v>1861</v>
      </c>
      <c r="G641" s="265">
        <v>35232</v>
      </c>
      <c r="H641" s="82">
        <f t="shared" ca="1" si="9"/>
        <v>14</v>
      </c>
      <c r="I641" s="83" t="s">
        <v>1860</v>
      </c>
      <c r="J641" s="84">
        <v>23380</v>
      </c>
      <c r="K641" s="85">
        <v>4</v>
      </c>
    </row>
    <row r="642" spans="1:13" x14ac:dyDescent="0.2">
      <c r="A642" s="74" t="s">
        <v>2252</v>
      </c>
      <c r="B642" s="79" t="s">
        <v>28</v>
      </c>
      <c r="C642" s="74" t="s">
        <v>1874</v>
      </c>
      <c r="D642" s="267">
        <v>343185481</v>
      </c>
      <c r="E642" s="270">
        <v>2525441252</v>
      </c>
      <c r="F642" s="74" t="s">
        <v>1858</v>
      </c>
      <c r="G642" s="265">
        <v>35506</v>
      </c>
      <c r="H642" s="82">
        <f t="shared" ref="H642:H699" ca="1" si="10">DATEDIF(G642,TODAY(),"Y")</f>
        <v>13</v>
      </c>
      <c r="I642" s="83" t="s">
        <v>1860</v>
      </c>
      <c r="J642" s="84">
        <v>49770</v>
      </c>
      <c r="K642" s="85">
        <v>1</v>
      </c>
    </row>
    <row r="643" spans="1:13" x14ac:dyDescent="0.2">
      <c r="A643" s="74" t="s">
        <v>2232</v>
      </c>
      <c r="B643" s="79" t="s">
        <v>26</v>
      </c>
      <c r="C643" s="74" t="s">
        <v>1874</v>
      </c>
      <c r="D643" s="267">
        <v>456809622</v>
      </c>
      <c r="E643" s="270">
        <v>2527358099</v>
      </c>
      <c r="F643" s="74" t="s">
        <v>1857</v>
      </c>
      <c r="G643" s="265">
        <v>35166</v>
      </c>
      <c r="H643" s="82">
        <f t="shared" ca="1" si="10"/>
        <v>14</v>
      </c>
      <c r="I643" s="83"/>
      <c r="J643" s="84">
        <v>77930</v>
      </c>
      <c r="K643" s="85">
        <v>5</v>
      </c>
    </row>
    <row r="644" spans="1:13" x14ac:dyDescent="0.2">
      <c r="A644" s="74" t="s">
        <v>2601</v>
      </c>
      <c r="B644" s="79" t="s">
        <v>26</v>
      </c>
      <c r="C644" s="74" t="s">
        <v>1877</v>
      </c>
      <c r="D644" s="267">
        <v>427811310</v>
      </c>
      <c r="E644" s="270">
        <v>2526860208</v>
      </c>
      <c r="F644" s="74" t="s">
        <v>1858</v>
      </c>
      <c r="G644" s="265">
        <v>35359</v>
      </c>
      <c r="H644" s="82">
        <f t="shared" ca="1" si="10"/>
        <v>14</v>
      </c>
      <c r="I644" s="83" t="s">
        <v>1859</v>
      </c>
      <c r="J644" s="84">
        <v>74530</v>
      </c>
      <c r="K644" s="85">
        <v>5</v>
      </c>
    </row>
    <row r="645" spans="1:13" x14ac:dyDescent="0.2">
      <c r="A645" s="74" t="s">
        <v>2853</v>
      </c>
      <c r="B645" s="79" t="s">
        <v>1850</v>
      </c>
      <c r="C645" s="74" t="s">
        <v>1867</v>
      </c>
      <c r="D645" s="267">
        <v>249929042</v>
      </c>
      <c r="E645" s="270">
        <v>2523533906</v>
      </c>
      <c r="F645" s="74" t="s">
        <v>1857</v>
      </c>
      <c r="G645" s="265">
        <v>33371</v>
      </c>
      <c r="H645" s="82">
        <f t="shared" ca="1" si="10"/>
        <v>19</v>
      </c>
      <c r="I645" s="83"/>
      <c r="J645" s="84">
        <v>83020</v>
      </c>
      <c r="K645" s="85">
        <v>4</v>
      </c>
    </row>
    <row r="646" spans="1:13" x14ac:dyDescent="0.2">
      <c r="A646" s="74" t="s">
        <v>2857</v>
      </c>
      <c r="B646" s="79" t="s">
        <v>26</v>
      </c>
      <c r="C646" s="74" t="s">
        <v>27</v>
      </c>
      <c r="D646" s="267">
        <v>272714784</v>
      </c>
      <c r="E646" s="270">
        <v>2523986051</v>
      </c>
      <c r="F646" s="74" t="s">
        <v>1857</v>
      </c>
      <c r="G646" s="265">
        <v>33466</v>
      </c>
      <c r="H646" s="82">
        <f t="shared" ca="1" si="10"/>
        <v>19</v>
      </c>
      <c r="I646" s="83"/>
      <c r="J646" s="84">
        <v>66580</v>
      </c>
      <c r="K646" s="85">
        <v>5</v>
      </c>
      <c r="M646" s="91"/>
    </row>
    <row r="647" spans="1:13" x14ac:dyDescent="0.2">
      <c r="A647" s="74" t="s">
        <v>2500</v>
      </c>
      <c r="B647" s="79" t="s">
        <v>26</v>
      </c>
      <c r="C647" s="74" t="s">
        <v>1871</v>
      </c>
      <c r="D647" s="267">
        <v>436693732</v>
      </c>
      <c r="E647" s="270">
        <v>2527051004</v>
      </c>
      <c r="F647" s="74" t="s">
        <v>1858</v>
      </c>
      <c r="G647" s="265">
        <v>35085</v>
      </c>
      <c r="H647" s="82">
        <f t="shared" ca="1" si="10"/>
        <v>14</v>
      </c>
      <c r="I647" s="83" t="s">
        <v>1859</v>
      </c>
      <c r="J647" s="84">
        <v>60100</v>
      </c>
      <c r="K647" s="85">
        <v>1</v>
      </c>
    </row>
    <row r="648" spans="1:13" x14ac:dyDescent="0.2">
      <c r="A648" s="74" t="s">
        <v>2518</v>
      </c>
      <c r="B648" s="79" t="s">
        <v>2149</v>
      </c>
      <c r="C648" s="74" t="s">
        <v>1871</v>
      </c>
      <c r="D648" s="267">
        <v>221364716</v>
      </c>
      <c r="E648" s="270">
        <v>2523014821</v>
      </c>
      <c r="F648" s="74" t="s">
        <v>1864</v>
      </c>
      <c r="G648" s="265">
        <v>33555</v>
      </c>
      <c r="H648" s="82">
        <f t="shared" ca="1" si="10"/>
        <v>19</v>
      </c>
      <c r="I648" s="83"/>
      <c r="J648" s="84">
        <v>30416</v>
      </c>
      <c r="K648" s="85">
        <v>1</v>
      </c>
    </row>
    <row r="649" spans="1:13" x14ac:dyDescent="0.2">
      <c r="A649" s="74" t="s">
        <v>2595</v>
      </c>
      <c r="B649" s="79" t="s">
        <v>28</v>
      </c>
      <c r="C649" s="74" t="s">
        <v>1880</v>
      </c>
      <c r="D649" s="267">
        <v>496260023</v>
      </c>
      <c r="E649" s="270">
        <v>2528385730</v>
      </c>
      <c r="F649" s="74" t="s">
        <v>1858</v>
      </c>
      <c r="G649" s="265">
        <v>37718</v>
      </c>
      <c r="H649" s="82">
        <f t="shared" ca="1" si="10"/>
        <v>7</v>
      </c>
      <c r="I649" s="83" t="s">
        <v>1862</v>
      </c>
      <c r="J649" s="84">
        <v>48280</v>
      </c>
      <c r="K649" s="85">
        <v>4</v>
      </c>
    </row>
    <row r="650" spans="1:13" x14ac:dyDescent="0.2">
      <c r="A650" s="74" t="s">
        <v>2760</v>
      </c>
      <c r="B650" s="79" t="s">
        <v>26</v>
      </c>
      <c r="C650" s="74" t="s">
        <v>1869</v>
      </c>
      <c r="D650" s="267">
        <v>555025137</v>
      </c>
      <c r="E650" s="270">
        <v>9191449596</v>
      </c>
      <c r="F650" s="74" t="s">
        <v>1857</v>
      </c>
      <c r="G650" s="265">
        <v>34161</v>
      </c>
      <c r="H650" s="82">
        <f t="shared" ca="1" si="10"/>
        <v>17</v>
      </c>
      <c r="I650" s="83"/>
      <c r="J650" s="84">
        <v>26360</v>
      </c>
      <c r="K650" s="85">
        <v>4</v>
      </c>
    </row>
    <row r="651" spans="1:13" x14ac:dyDescent="0.2">
      <c r="A651" s="74" t="s">
        <v>2453</v>
      </c>
      <c r="B651" s="79" t="s">
        <v>26</v>
      </c>
      <c r="C651" s="74" t="s">
        <v>1875</v>
      </c>
      <c r="D651" s="267">
        <v>504735443</v>
      </c>
      <c r="E651" s="270">
        <v>2528488350</v>
      </c>
      <c r="F651" s="74" t="s">
        <v>1858</v>
      </c>
      <c r="G651" s="265">
        <v>35565</v>
      </c>
      <c r="H651" s="82">
        <f t="shared" ca="1" si="10"/>
        <v>13</v>
      </c>
      <c r="I651" s="83" t="s">
        <v>1863</v>
      </c>
      <c r="J651" s="84">
        <v>23520</v>
      </c>
      <c r="K651" s="85">
        <v>2</v>
      </c>
    </row>
    <row r="652" spans="1:13" x14ac:dyDescent="0.2">
      <c r="A652" s="74" t="s">
        <v>23</v>
      </c>
      <c r="B652" s="79" t="s">
        <v>26</v>
      </c>
      <c r="C652" s="74" t="s">
        <v>1871</v>
      </c>
      <c r="D652" s="267">
        <v>694800128</v>
      </c>
      <c r="E652" s="270">
        <v>9193967339</v>
      </c>
      <c r="F652" s="74" t="s">
        <v>1858</v>
      </c>
      <c r="G652" s="265">
        <v>33021</v>
      </c>
      <c r="H652" s="82">
        <f t="shared" ca="1" si="10"/>
        <v>20</v>
      </c>
      <c r="I652" s="83" t="s">
        <v>1859</v>
      </c>
      <c r="J652" s="84">
        <v>52940</v>
      </c>
      <c r="K652" s="85">
        <v>4</v>
      </c>
    </row>
    <row r="653" spans="1:13" x14ac:dyDescent="0.2">
      <c r="A653" s="74" t="s">
        <v>2860</v>
      </c>
      <c r="B653" s="79" t="s">
        <v>26</v>
      </c>
      <c r="C653" s="74" t="s">
        <v>1867</v>
      </c>
      <c r="D653" s="267">
        <v>616417564</v>
      </c>
      <c r="E653" s="270">
        <v>9192354572</v>
      </c>
      <c r="F653" s="74" t="s">
        <v>1861</v>
      </c>
      <c r="G653" s="265">
        <v>33556</v>
      </c>
      <c r="H653" s="82">
        <f t="shared" ca="1" si="10"/>
        <v>19</v>
      </c>
      <c r="I653" s="83" t="s">
        <v>1859</v>
      </c>
      <c r="J653" s="84">
        <v>26890</v>
      </c>
      <c r="K653" s="85">
        <v>3</v>
      </c>
    </row>
    <row r="654" spans="1:13" x14ac:dyDescent="0.2">
      <c r="A654" s="74" t="s">
        <v>2243</v>
      </c>
      <c r="B654" s="79" t="s">
        <v>2149</v>
      </c>
      <c r="C654" s="74" t="s">
        <v>1878</v>
      </c>
      <c r="D654" s="267">
        <v>965916299</v>
      </c>
      <c r="E654" s="270">
        <v>9198294156</v>
      </c>
      <c r="F654" s="74" t="s">
        <v>1858</v>
      </c>
      <c r="G654" s="265">
        <v>37238</v>
      </c>
      <c r="H654" s="82">
        <f t="shared" ca="1" si="10"/>
        <v>8</v>
      </c>
      <c r="I654" s="83" t="s">
        <v>1862</v>
      </c>
      <c r="J654" s="84">
        <v>76910</v>
      </c>
      <c r="K654" s="85">
        <v>2</v>
      </c>
    </row>
    <row r="655" spans="1:13" x14ac:dyDescent="0.2">
      <c r="A655" s="74" t="s">
        <v>2800</v>
      </c>
      <c r="B655" s="79" t="s">
        <v>26</v>
      </c>
      <c r="C655" s="74" t="s">
        <v>1869</v>
      </c>
      <c r="D655" s="267">
        <v>667745362</v>
      </c>
      <c r="E655" s="270">
        <v>9193547588</v>
      </c>
      <c r="F655" s="74" t="s">
        <v>1857</v>
      </c>
      <c r="G655" s="265">
        <v>39626</v>
      </c>
      <c r="H655" s="82">
        <f t="shared" ca="1" si="10"/>
        <v>2</v>
      </c>
      <c r="I655" s="83"/>
      <c r="J655" s="84">
        <v>45830</v>
      </c>
      <c r="K655" s="85">
        <v>4</v>
      </c>
    </row>
    <row r="656" spans="1:13" x14ac:dyDescent="0.2">
      <c r="A656" s="74" t="s">
        <v>2816</v>
      </c>
      <c r="B656" s="79" t="s">
        <v>26</v>
      </c>
      <c r="C656" s="74" t="s">
        <v>1871</v>
      </c>
      <c r="D656" s="267">
        <v>240272873</v>
      </c>
      <c r="E656" s="270">
        <v>2523162442</v>
      </c>
      <c r="F656" s="74" t="s">
        <v>1857</v>
      </c>
      <c r="G656" s="265">
        <v>38935</v>
      </c>
      <c r="H656" s="82">
        <f t="shared" ca="1" si="10"/>
        <v>4</v>
      </c>
      <c r="I656" s="83"/>
      <c r="J656" s="84">
        <v>84170</v>
      </c>
      <c r="K656" s="85">
        <v>2</v>
      </c>
    </row>
    <row r="657" spans="1:11" x14ac:dyDescent="0.2">
      <c r="A657" s="74" t="s">
        <v>2742</v>
      </c>
      <c r="B657" s="79" t="s">
        <v>26</v>
      </c>
      <c r="C657" s="74" t="s">
        <v>1878</v>
      </c>
      <c r="D657" s="267">
        <v>569882669</v>
      </c>
      <c r="E657" s="270">
        <v>9191675237</v>
      </c>
      <c r="F657" s="74" t="s">
        <v>1858</v>
      </c>
      <c r="G657" s="265">
        <v>35380</v>
      </c>
      <c r="H657" s="82">
        <f t="shared" ca="1" si="10"/>
        <v>14</v>
      </c>
      <c r="I657" s="83" t="s">
        <v>1860</v>
      </c>
      <c r="J657" s="84">
        <v>36890</v>
      </c>
      <c r="K657" s="85">
        <v>1</v>
      </c>
    </row>
    <row r="658" spans="1:11" x14ac:dyDescent="0.2">
      <c r="A658" s="74" t="s">
        <v>2493</v>
      </c>
      <c r="B658" s="79" t="s">
        <v>156</v>
      </c>
      <c r="C658" s="74" t="s">
        <v>30</v>
      </c>
      <c r="D658" s="267">
        <v>529609767</v>
      </c>
      <c r="E658" s="270">
        <v>2528922252</v>
      </c>
      <c r="F658" s="74" t="s">
        <v>1858</v>
      </c>
      <c r="G658" s="265">
        <v>37002</v>
      </c>
      <c r="H658" s="82">
        <f t="shared" ca="1" si="10"/>
        <v>9</v>
      </c>
      <c r="I658" s="83" t="s">
        <v>1865</v>
      </c>
      <c r="J658" s="84">
        <v>39740</v>
      </c>
      <c r="K658" s="85">
        <v>1</v>
      </c>
    </row>
    <row r="659" spans="1:11" x14ac:dyDescent="0.2">
      <c r="A659" s="74" t="s">
        <v>2809</v>
      </c>
      <c r="B659" s="79" t="s">
        <v>1850</v>
      </c>
      <c r="C659" s="74" t="s">
        <v>1868</v>
      </c>
      <c r="D659" s="267">
        <v>880747384</v>
      </c>
      <c r="E659" s="270">
        <v>9196681578</v>
      </c>
      <c r="F659" s="74" t="s">
        <v>1858</v>
      </c>
      <c r="G659" s="265">
        <v>39790</v>
      </c>
      <c r="H659" s="82">
        <f t="shared" ca="1" si="10"/>
        <v>1</v>
      </c>
      <c r="I659" s="83" t="s">
        <v>1863</v>
      </c>
      <c r="J659" s="84">
        <v>79150</v>
      </c>
      <c r="K659" s="85">
        <v>2</v>
      </c>
    </row>
    <row r="660" spans="1:11" x14ac:dyDescent="0.2">
      <c r="A660" s="74" t="s">
        <v>2839</v>
      </c>
      <c r="B660" s="79" t="s">
        <v>156</v>
      </c>
      <c r="C660" s="74" t="s">
        <v>1878</v>
      </c>
      <c r="D660" s="267">
        <v>414905182</v>
      </c>
      <c r="E660" s="270">
        <v>2526576057</v>
      </c>
      <c r="F660" s="74" t="s">
        <v>1857</v>
      </c>
      <c r="G660" s="265">
        <v>35765</v>
      </c>
      <c r="H660" s="82">
        <f t="shared" ca="1" si="10"/>
        <v>12</v>
      </c>
      <c r="I660" s="83"/>
      <c r="J660" s="84">
        <v>71300</v>
      </c>
      <c r="K660" s="85">
        <v>5</v>
      </c>
    </row>
    <row r="661" spans="1:11" x14ac:dyDescent="0.2">
      <c r="A661" s="74" t="s">
        <v>2521</v>
      </c>
      <c r="B661" s="79" t="s">
        <v>1850</v>
      </c>
      <c r="C661" s="74" t="s">
        <v>1867</v>
      </c>
      <c r="D661" s="267">
        <v>105708355</v>
      </c>
      <c r="E661" s="270">
        <v>2521230519</v>
      </c>
      <c r="F661" s="74" t="s">
        <v>1858</v>
      </c>
      <c r="G661" s="265">
        <v>33176</v>
      </c>
      <c r="H661" s="82">
        <f t="shared" ca="1" si="10"/>
        <v>20</v>
      </c>
      <c r="I661" s="83" t="s">
        <v>1859</v>
      </c>
      <c r="J661" s="84">
        <v>71150</v>
      </c>
      <c r="K661" s="85">
        <v>2</v>
      </c>
    </row>
    <row r="662" spans="1:11" x14ac:dyDescent="0.2">
      <c r="A662" s="74" t="s">
        <v>2406</v>
      </c>
      <c r="B662" s="79" t="s">
        <v>28</v>
      </c>
      <c r="C662" s="74" t="s">
        <v>1878</v>
      </c>
      <c r="D662" s="267">
        <v>191359642</v>
      </c>
      <c r="E662" s="270">
        <v>2522636321</v>
      </c>
      <c r="F662" s="74" t="s">
        <v>1858</v>
      </c>
      <c r="G662" s="265">
        <v>32518</v>
      </c>
      <c r="H662" s="82">
        <f t="shared" ca="1" si="10"/>
        <v>21</v>
      </c>
      <c r="I662" s="83" t="s">
        <v>1865</v>
      </c>
      <c r="J662" s="84">
        <v>46110</v>
      </c>
      <c r="K662" s="85">
        <v>4</v>
      </c>
    </row>
    <row r="663" spans="1:11" x14ac:dyDescent="0.2">
      <c r="A663" s="74" t="s">
        <v>2376</v>
      </c>
      <c r="B663" s="79" t="s">
        <v>1850</v>
      </c>
      <c r="C663" s="74" t="s">
        <v>1871</v>
      </c>
      <c r="D663" s="267">
        <v>512404764</v>
      </c>
      <c r="E663" s="270">
        <v>2528627048</v>
      </c>
      <c r="F663" s="74" t="s">
        <v>1858</v>
      </c>
      <c r="G663" s="265">
        <v>34901</v>
      </c>
      <c r="H663" s="82">
        <f t="shared" ca="1" si="10"/>
        <v>15</v>
      </c>
      <c r="I663" s="83" t="s">
        <v>1863</v>
      </c>
      <c r="J663" s="84">
        <v>73144</v>
      </c>
      <c r="K663" s="85">
        <v>5</v>
      </c>
    </row>
    <row r="664" spans="1:11" x14ac:dyDescent="0.2">
      <c r="A664" s="74" t="s">
        <v>2396</v>
      </c>
      <c r="B664" s="79" t="s">
        <v>26</v>
      </c>
      <c r="C664" s="74" t="s">
        <v>1879</v>
      </c>
      <c r="D664" s="267">
        <v>352371400</v>
      </c>
      <c r="E664" s="270">
        <v>2525725646</v>
      </c>
      <c r="F664" s="74" t="s">
        <v>1861</v>
      </c>
      <c r="G664" s="265">
        <v>35586</v>
      </c>
      <c r="H664" s="82">
        <f t="shared" ca="1" si="10"/>
        <v>13</v>
      </c>
      <c r="I664" s="83" t="s">
        <v>1859</v>
      </c>
      <c r="J664" s="84">
        <v>34980</v>
      </c>
      <c r="K664" s="85">
        <v>2</v>
      </c>
    </row>
    <row r="665" spans="1:11" x14ac:dyDescent="0.2">
      <c r="A665" s="74" t="s">
        <v>2607</v>
      </c>
      <c r="B665" s="79" t="s">
        <v>156</v>
      </c>
      <c r="C665" s="74" t="s">
        <v>1881</v>
      </c>
      <c r="D665" s="267">
        <v>317193890</v>
      </c>
      <c r="E665" s="270">
        <v>2524936058</v>
      </c>
      <c r="F665" s="74" t="s">
        <v>1858</v>
      </c>
      <c r="G665" s="265">
        <v>37074</v>
      </c>
      <c r="H665" s="82">
        <f t="shared" ca="1" si="10"/>
        <v>9</v>
      </c>
      <c r="I665" s="83" t="s">
        <v>1863</v>
      </c>
      <c r="J665" s="84">
        <v>42800</v>
      </c>
      <c r="K665" s="85">
        <v>5</v>
      </c>
    </row>
    <row r="666" spans="1:11" x14ac:dyDescent="0.2">
      <c r="A666" s="74" t="s">
        <v>2183</v>
      </c>
      <c r="B666" s="79" t="s">
        <v>1850</v>
      </c>
      <c r="C666" s="74" t="s">
        <v>1871</v>
      </c>
      <c r="D666" s="267">
        <v>474117484</v>
      </c>
      <c r="E666" s="270">
        <v>2527780776</v>
      </c>
      <c r="F666" s="74" t="s">
        <v>1857</v>
      </c>
      <c r="G666" s="265">
        <v>37927</v>
      </c>
      <c r="H666" s="82">
        <f t="shared" ca="1" si="10"/>
        <v>7</v>
      </c>
      <c r="I666" s="83"/>
      <c r="J666" s="84">
        <v>39680</v>
      </c>
      <c r="K666" s="85">
        <v>1</v>
      </c>
    </row>
    <row r="667" spans="1:11" x14ac:dyDescent="0.2">
      <c r="A667" s="74" t="s">
        <v>48</v>
      </c>
      <c r="B667" s="79" t="s">
        <v>26</v>
      </c>
      <c r="C667" s="74" t="s">
        <v>1878</v>
      </c>
      <c r="D667" s="267">
        <v>956291859</v>
      </c>
      <c r="E667" s="270">
        <v>9198082183</v>
      </c>
      <c r="F667" s="74" t="s">
        <v>1864</v>
      </c>
      <c r="G667" s="265">
        <v>35770</v>
      </c>
      <c r="H667" s="82">
        <f t="shared" ca="1" si="10"/>
        <v>12</v>
      </c>
      <c r="I667" s="83"/>
      <c r="J667" s="84">
        <v>36052</v>
      </c>
      <c r="K667" s="85">
        <v>5</v>
      </c>
    </row>
    <row r="668" spans="1:11" x14ac:dyDescent="0.2">
      <c r="A668" s="74" t="s">
        <v>2248</v>
      </c>
      <c r="B668" s="79" t="s">
        <v>26</v>
      </c>
      <c r="C668" s="74" t="s">
        <v>1878</v>
      </c>
      <c r="D668" s="267">
        <v>969216994</v>
      </c>
      <c r="E668" s="270">
        <v>9198367725</v>
      </c>
      <c r="F668" s="74" t="s">
        <v>1858</v>
      </c>
      <c r="G668" s="265">
        <v>32488</v>
      </c>
      <c r="H668" s="82">
        <f t="shared" ca="1" si="10"/>
        <v>21</v>
      </c>
      <c r="I668" s="83" t="s">
        <v>1859</v>
      </c>
      <c r="J668" s="84">
        <v>48080</v>
      </c>
      <c r="K668" s="85">
        <v>2</v>
      </c>
    </row>
    <row r="669" spans="1:11" x14ac:dyDescent="0.2">
      <c r="A669" s="74" t="s">
        <v>2458</v>
      </c>
      <c r="B669" s="79" t="s">
        <v>156</v>
      </c>
      <c r="C669" s="74" t="s">
        <v>1871</v>
      </c>
      <c r="D669" s="267">
        <v>751878224</v>
      </c>
      <c r="E669" s="270">
        <v>9194888110</v>
      </c>
      <c r="F669" s="74" t="s">
        <v>1858</v>
      </c>
      <c r="G669" s="265">
        <v>37711</v>
      </c>
      <c r="H669" s="82">
        <f t="shared" ca="1" si="10"/>
        <v>7</v>
      </c>
      <c r="I669" s="83" t="s">
        <v>1862</v>
      </c>
      <c r="J669" s="84">
        <v>70760</v>
      </c>
      <c r="K669" s="85">
        <v>1</v>
      </c>
    </row>
    <row r="670" spans="1:11" x14ac:dyDescent="0.2">
      <c r="A670" s="74" t="s">
        <v>2548</v>
      </c>
      <c r="B670" s="79" t="s">
        <v>26</v>
      </c>
      <c r="C670" s="74" t="s">
        <v>1878</v>
      </c>
      <c r="D670" s="267">
        <v>297852686</v>
      </c>
      <c r="E670" s="270">
        <v>2524633649</v>
      </c>
      <c r="F670" s="74" t="s">
        <v>1858</v>
      </c>
      <c r="G670" s="265">
        <v>36063</v>
      </c>
      <c r="H670" s="82">
        <f t="shared" ca="1" si="10"/>
        <v>12</v>
      </c>
      <c r="I670" s="83" t="s">
        <v>1860</v>
      </c>
      <c r="J670" s="84">
        <v>48330</v>
      </c>
      <c r="K670" s="85">
        <v>1</v>
      </c>
    </row>
    <row r="671" spans="1:11" x14ac:dyDescent="0.2">
      <c r="A671" s="74" t="s">
        <v>2529</v>
      </c>
      <c r="B671" s="79" t="s">
        <v>1850</v>
      </c>
      <c r="C671" s="74" t="s">
        <v>1867</v>
      </c>
      <c r="D671" s="267">
        <v>705186668</v>
      </c>
      <c r="E671" s="270">
        <v>9194137278</v>
      </c>
      <c r="F671" s="74" t="s">
        <v>1858</v>
      </c>
      <c r="G671" s="265">
        <v>32738</v>
      </c>
      <c r="H671" s="82">
        <f t="shared" ca="1" si="10"/>
        <v>21</v>
      </c>
      <c r="I671" s="83" t="s">
        <v>1860</v>
      </c>
      <c r="J671" s="84">
        <v>49810</v>
      </c>
      <c r="K671" s="85">
        <v>2</v>
      </c>
    </row>
    <row r="672" spans="1:11" x14ac:dyDescent="0.2">
      <c r="A672" s="74" t="s">
        <v>2245</v>
      </c>
      <c r="B672" s="79" t="s">
        <v>26</v>
      </c>
      <c r="C672" s="74" t="s">
        <v>1868</v>
      </c>
      <c r="D672" s="267">
        <v>783624212</v>
      </c>
      <c r="E672" s="270">
        <v>9195250630</v>
      </c>
      <c r="F672" s="74" t="s">
        <v>1858</v>
      </c>
      <c r="G672" s="265">
        <v>34719</v>
      </c>
      <c r="H672" s="82">
        <f t="shared" ca="1" si="10"/>
        <v>15</v>
      </c>
      <c r="I672" s="83" t="s">
        <v>1859</v>
      </c>
      <c r="J672" s="84">
        <v>66740</v>
      </c>
      <c r="K672" s="85">
        <v>2</v>
      </c>
    </row>
    <row r="673" spans="1:14" x14ac:dyDescent="0.2">
      <c r="A673" s="74" t="s">
        <v>2765</v>
      </c>
      <c r="B673" s="79" t="s">
        <v>26</v>
      </c>
      <c r="C673" s="74" t="s">
        <v>1867</v>
      </c>
      <c r="D673" s="267">
        <v>355985853</v>
      </c>
      <c r="E673" s="270">
        <v>2525786813</v>
      </c>
      <c r="F673" s="74" t="s">
        <v>1857</v>
      </c>
      <c r="G673" s="265">
        <v>35292</v>
      </c>
      <c r="H673" s="82">
        <f t="shared" ca="1" si="10"/>
        <v>14</v>
      </c>
      <c r="I673" s="83"/>
      <c r="J673" s="84">
        <v>63340</v>
      </c>
      <c r="K673" s="85">
        <v>3</v>
      </c>
      <c r="M673" s="95"/>
      <c r="N673" s="86"/>
    </row>
    <row r="674" spans="1:14" x14ac:dyDescent="0.2">
      <c r="A674" s="74" t="s">
        <v>2430</v>
      </c>
      <c r="B674" s="79" t="s">
        <v>28</v>
      </c>
      <c r="C674" s="74" t="s">
        <v>1871</v>
      </c>
      <c r="D674" s="267">
        <v>527185620</v>
      </c>
      <c r="E674" s="270">
        <v>2528873234</v>
      </c>
      <c r="F674" s="74" t="s">
        <v>1861</v>
      </c>
      <c r="G674" s="265">
        <v>35812</v>
      </c>
      <c r="H674" s="82">
        <f t="shared" ca="1" si="10"/>
        <v>12</v>
      </c>
      <c r="I674" s="83" t="s">
        <v>1863</v>
      </c>
      <c r="J674" s="84">
        <v>17270</v>
      </c>
      <c r="K674" s="85">
        <v>5</v>
      </c>
    </row>
    <row r="675" spans="1:14" x14ac:dyDescent="0.2">
      <c r="A675" s="74" t="s">
        <v>2814</v>
      </c>
      <c r="B675" s="79" t="s">
        <v>28</v>
      </c>
      <c r="C675" s="74" t="s">
        <v>1878</v>
      </c>
      <c r="D675" s="267">
        <v>115404531</v>
      </c>
      <c r="E675" s="270">
        <v>2521408985</v>
      </c>
      <c r="F675" s="74" t="s">
        <v>1858</v>
      </c>
      <c r="G675" s="265">
        <v>39254</v>
      </c>
      <c r="H675" s="82">
        <f t="shared" ca="1" si="10"/>
        <v>3</v>
      </c>
      <c r="I675" s="83" t="s">
        <v>1859</v>
      </c>
      <c r="J675" s="84">
        <v>64320</v>
      </c>
      <c r="K675" s="85">
        <v>5</v>
      </c>
    </row>
    <row r="676" spans="1:14" x14ac:dyDescent="0.2">
      <c r="A676" s="74" t="s">
        <v>2554</v>
      </c>
      <c r="B676" s="79" t="s">
        <v>28</v>
      </c>
      <c r="C676" s="74" t="s">
        <v>1879</v>
      </c>
      <c r="D676" s="267">
        <v>707882019</v>
      </c>
      <c r="E676" s="270">
        <v>9194194193</v>
      </c>
      <c r="F676" s="74" t="s">
        <v>1861</v>
      </c>
      <c r="G676" s="265">
        <v>35813</v>
      </c>
      <c r="H676" s="82">
        <f t="shared" ca="1" si="10"/>
        <v>12</v>
      </c>
      <c r="I676" s="83" t="s">
        <v>1860</v>
      </c>
      <c r="J676" s="84">
        <v>47350</v>
      </c>
      <c r="K676" s="85">
        <v>1</v>
      </c>
    </row>
    <row r="677" spans="1:14" x14ac:dyDescent="0.2">
      <c r="A677" s="74" t="s">
        <v>2820</v>
      </c>
      <c r="B677" s="79" t="s">
        <v>26</v>
      </c>
      <c r="C677" s="74" t="s">
        <v>1874</v>
      </c>
      <c r="D677" s="267">
        <v>571821715</v>
      </c>
      <c r="E677" s="270">
        <v>9191765611</v>
      </c>
      <c r="F677" s="74" t="s">
        <v>1858</v>
      </c>
      <c r="G677" s="265">
        <v>39837</v>
      </c>
      <c r="H677" s="82">
        <f t="shared" ca="1" si="10"/>
        <v>1</v>
      </c>
      <c r="I677" s="83" t="s">
        <v>1859</v>
      </c>
      <c r="J677" s="84">
        <v>33970</v>
      </c>
      <c r="K677" s="85">
        <v>4</v>
      </c>
    </row>
    <row r="678" spans="1:14" x14ac:dyDescent="0.2">
      <c r="A678" s="74" t="s">
        <v>2249</v>
      </c>
      <c r="B678" s="79" t="s">
        <v>28</v>
      </c>
      <c r="C678" s="74" t="s">
        <v>1869</v>
      </c>
      <c r="D678" s="267">
        <v>991764142</v>
      </c>
      <c r="E678" s="270">
        <v>9198721709</v>
      </c>
      <c r="F678" s="74" t="s">
        <v>1858</v>
      </c>
      <c r="G678" s="265">
        <v>37525</v>
      </c>
      <c r="H678" s="82">
        <f t="shared" ca="1" si="10"/>
        <v>8</v>
      </c>
      <c r="I678" s="83" t="s">
        <v>1865</v>
      </c>
      <c r="J678" s="84">
        <v>65560</v>
      </c>
      <c r="K678" s="85">
        <v>1</v>
      </c>
    </row>
    <row r="679" spans="1:14" x14ac:dyDescent="0.2">
      <c r="A679" s="74" t="s">
        <v>2170</v>
      </c>
      <c r="B679" s="79" t="s">
        <v>26</v>
      </c>
      <c r="C679" s="74" t="s">
        <v>1189</v>
      </c>
      <c r="D679" s="267">
        <v>964255290</v>
      </c>
      <c r="E679" s="270">
        <v>9198256039</v>
      </c>
      <c r="F679" s="74" t="s">
        <v>1858</v>
      </c>
      <c r="G679" s="265">
        <v>34839</v>
      </c>
      <c r="H679" s="82">
        <f t="shared" ca="1" si="10"/>
        <v>15</v>
      </c>
      <c r="I679" s="83" t="s">
        <v>1863</v>
      </c>
      <c r="J679" s="84">
        <v>22920</v>
      </c>
      <c r="K679" s="85">
        <v>3</v>
      </c>
    </row>
    <row r="680" spans="1:14" x14ac:dyDescent="0.2">
      <c r="A680" s="74" t="s">
        <v>2210</v>
      </c>
      <c r="B680" s="79" t="s">
        <v>28</v>
      </c>
      <c r="C680" s="74" t="s">
        <v>1871</v>
      </c>
      <c r="D680" s="267">
        <v>477110649</v>
      </c>
      <c r="E680" s="270">
        <v>2527925201</v>
      </c>
      <c r="F680" s="74" t="s">
        <v>1858</v>
      </c>
      <c r="G680" s="265">
        <v>36097</v>
      </c>
      <c r="H680" s="82">
        <f t="shared" ca="1" si="10"/>
        <v>12</v>
      </c>
      <c r="I680" s="83" t="s">
        <v>1860</v>
      </c>
      <c r="J680" s="84">
        <v>38870</v>
      </c>
      <c r="K680" s="85">
        <v>2</v>
      </c>
    </row>
    <row r="681" spans="1:14" x14ac:dyDescent="0.2">
      <c r="A681" s="74" t="s">
        <v>2224</v>
      </c>
      <c r="B681" s="79" t="s">
        <v>26</v>
      </c>
      <c r="C681" s="74" t="s">
        <v>1880</v>
      </c>
      <c r="D681" s="267">
        <v>626648632</v>
      </c>
      <c r="E681" s="270">
        <v>9192529195</v>
      </c>
      <c r="F681" s="74" t="s">
        <v>1858</v>
      </c>
      <c r="G681" s="265">
        <v>34754</v>
      </c>
      <c r="H681" s="82">
        <f t="shared" ca="1" si="10"/>
        <v>15</v>
      </c>
      <c r="I681" s="83" t="s">
        <v>1859</v>
      </c>
      <c r="J681" s="84">
        <v>27130</v>
      </c>
      <c r="K681" s="85">
        <v>5</v>
      </c>
    </row>
    <row r="682" spans="1:14" x14ac:dyDescent="0.2">
      <c r="A682" s="74" t="s">
        <v>2394</v>
      </c>
      <c r="B682" s="79" t="s">
        <v>2149</v>
      </c>
      <c r="C682" s="74" t="s">
        <v>1878</v>
      </c>
      <c r="D682" s="267">
        <v>906321388</v>
      </c>
      <c r="E682" s="270">
        <v>9196973131</v>
      </c>
      <c r="F682" s="74" t="s">
        <v>1858</v>
      </c>
      <c r="G682" s="265">
        <v>34083</v>
      </c>
      <c r="H682" s="82">
        <f t="shared" ca="1" si="10"/>
        <v>17</v>
      </c>
      <c r="I682" s="83" t="s">
        <v>1862</v>
      </c>
      <c r="J682" s="84">
        <v>88820</v>
      </c>
      <c r="K682" s="85">
        <v>2</v>
      </c>
    </row>
    <row r="683" spans="1:14" x14ac:dyDescent="0.2">
      <c r="A683" s="74" t="s">
        <v>2797</v>
      </c>
      <c r="B683" s="79" t="s">
        <v>26</v>
      </c>
      <c r="C683" s="74" t="s">
        <v>1878</v>
      </c>
      <c r="D683" s="267">
        <v>214291610</v>
      </c>
      <c r="E683" s="270">
        <v>2522889182</v>
      </c>
      <c r="F683" s="74" t="s">
        <v>1858</v>
      </c>
      <c r="G683" s="265">
        <v>40014</v>
      </c>
      <c r="H683" s="82">
        <f t="shared" ca="1" si="10"/>
        <v>1</v>
      </c>
      <c r="I683" s="83" t="s">
        <v>1860</v>
      </c>
      <c r="J683" s="84">
        <v>86500</v>
      </c>
      <c r="K683" s="85">
        <v>1</v>
      </c>
    </row>
    <row r="684" spans="1:14" x14ac:dyDescent="0.2">
      <c r="A684" s="74" t="s">
        <v>2588</v>
      </c>
      <c r="B684" s="79" t="s">
        <v>26</v>
      </c>
      <c r="C684" s="74" t="s">
        <v>1879</v>
      </c>
      <c r="D684" s="267">
        <v>151277827</v>
      </c>
      <c r="E684" s="270">
        <v>2521973267</v>
      </c>
      <c r="F684" s="74" t="s">
        <v>1858</v>
      </c>
      <c r="G684" s="265">
        <v>33675</v>
      </c>
      <c r="H684" s="82">
        <f t="shared" ca="1" si="10"/>
        <v>18</v>
      </c>
      <c r="I684" s="83" t="s">
        <v>1865</v>
      </c>
      <c r="J684" s="84">
        <v>48490</v>
      </c>
      <c r="K684" s="85">
        <v>2</v>
      </c>
    </row>
    <row r="685" spans="1:14" x14ac:dyDescent="0.2">
      <c r="A685" s="74" t="s">
        <v>2615</v>
      </c>
      <c r="B685" s="79" t="s">
        <v>1850</v>
      </c>
      <c r="C685" s="74" t="s">
        <v>1871</v>
      </c>
      <c r="D685" s="267">
        <v>597641409</v>
      </c>
      <c r="E685" s="270">
        <v>9192163497</v>
      </c>
      <c r="F685" s="74" t="s">
        <v>1861</v>
      </c>
      <c r="G685" s="265">
        <v>33553</v>
      </c>
      <c r="H685" s="82">
        <f t="shared" ca="1" si="10"/>
        <v>19</v>
      </c>
      <c r="I685" s="83" t="s">
        <v>1862</v>
      </c>
      <c r="J685" s="84">
        <v>18895</v>
      </c>
      <c r="K685" s="85">
        <v>4</v>
      </c>
    </row>
    <row r="686" spans="1:14" x14ac:dyDescent="0.2">
      <c r="A686" s="74" t="s">
        <v>2713</v>
      </c>
      <c r="B686" s="79" t="s">
        <v>2149</v>
      </c>
      <c r="C686" s="74" t="s">
        <v>1869</v>
      </c>
      <c r="D686" s="267">
        <v>394876677</v>
      </c>
      <c r="E686" s="270">
        <v>2526427045</v>
      </c>
      <c r="F686" s="74" t="s">
        <v>1858</v>
      </c>
      <c r="G686" s="265">
        <v>35804</v>
      </c>
      <c r="H686" s="82">
        <f t="shared" ca="1" si="10"/>
        <v>12</v>
      </c>
      <c r="I686" s="83" t="s">
        <v>1860</v>
      </c>
      <c r="J686" s="84">
        <v>39680</v>
      </c>
      <c r="K686" s="85">
        <v>5</v>
      </c>
    </row>
    <row r="687" spans="1:14" x14ac:dyDescent="0.2">
      <c r="A687" s="74" t="s">
        <v>2176</v>
      </c>
      <c r="B687" s="79" t="s">
        <v>28</v>
      </c>
      <c r="C687" s="74" t="s">
        <v>1871</v>
      </c>
      <c r="D687" s="267">
        <v>122440839</v>
      </c>
      <c r="E687" s="270">
        <v>2521593705</v>
      </c>
      <c r="F687" s="74" t="s">
        <v>1858</v>
      </c>
      <c r="G687" s="265">
        <v>35821</v>
      </c>
      <c r="H687" s="82">
        <f t="shared" ca="1" si="10"/>
        <v>12</v>
      </c>
      <c r="I687" s="83" t="s">
        <v>1859</v>
      </c>
      <c r="J687" s="84">
        <v>35820</v>
      </c>
      <c r="K687" s="85">
        <v>2</v>
      </c>
    </row>
    <row r="688" spans="1:14" x14ac:dyDescent="0.2">
      <c r="A688" s="74" t="s">
        <v>2712</v>
      </c>
      <c r="B688" s="79" t="s">
        <v>28</v>
      </c>
      <c r="C688" s="74" t="s">
        <v>30</v>
      </c>
      <c r="D688" s="267">
        <v>742946482</v>
      </c>
      <c r="E688" s="270">
        <v>9194713628</v>
      </c>
      <c r="F688" s="74" t="s">
        <v>1864</v>
      </c>
      <c r="G688" s="265">
        <v>35063</v>
      </c>
      <c r="H688" s="82">
        <f t="shared" ca="1" si="10"/>
        <v>14</v>
      </c>
      <c r="I688" s="83"/>
      <c r="J688" s="84">
        <v>12676</v>
      </c>
      <c r="K688" s="85">
        <v>2</v>
      </c>
    </row>
    <row r="689" spans="1:11" x14ac:dyDescent="0.2">
      <c r="A689" s="74" t="s">
        <v>2694</v>
      </c>
      <c r="B689" s="79" t="s">
        <v>25</v>
      </c>
      <c r="C689" s="74" t="s">
        <v>1874</v>
      </c>
      <c r="D689" s="267">
        <v>428024993</v>
      </c>
      <c r="E689" s="270">
        <v>2526920236</v>
      </c>
      <c r="F689" s="74" t="s">
        <v>1858</v>
      </c>
      <c r="G689" s="265">
        <v>33155</v>
      </c>
      <c r="H689" s="82">
        <f t="shared" ca="1" si="10"/>
        <v>20</v>
      </c>
      <c r="I689" s="83" t="s">
        <v>1862</v>
      </c>
      <c r="J689" s="84">
        <v>73930</v>
      </c>
      <c r="K689" s="85">
        <v>1</v>
      </c>
    </row>
    <row r="690" spans="1:11" x14ac:dyDescent="0.2">
      <c r="A690" s="74" t="s">
        <v>2442</v>
      </c>
      <c r="B690" s="79" t="s">
        <v>28</v>
      </c>
      <c r="C690" s="74" t="s">
        <v>1879</v>
      </c>
      <c r="D690" s="267">
        <v>575270646</v>
      </c>
      <c r="E690" s="270">
        <v>9191797370</v>
      </c>
      <c r="F690" s="74" t="s">
        <v>1858</v>
      </c>
      <c r="G690" s="265">
        <v>39135</v>
      </c>
      <c r="H690" s="82">
        <f t="shared" ca="1" si="10"/>
        <v>3</v>
      </c>
      <c r="I690" s="83" t="s">
        <v>1863</v>
      </c>
      <c r="J690" s="84">
        <v>29330</v>
      </c>
      <c r="K690" s="85">
        <v>5</v>
      </c>
    </row>
    <row r="691" spans="1:11" x14ac:dyDescent="0.2">
      <c r="A691" s="74" t="s">
        <v>2741</v>
      </c>
      <c r="B691" s="79" t="s">
        <v>28</v>
      </c>
      <c r="C691" s="74" t="s">
        <v>1878</v>
      </c>
      <c r="D691" s="267">
        <v>542214575</v>
      </c>
      <c r="E691" s="270">
        <v>9191264013</v>
      </c>
      <c r="F691" s="74" t="s">
        <v>1861</v>
      </c>
      <c r="G691" s="265">
        <v>37563</v>
      </c>
      <c r="H691" s="82">
        <f t="shared" ca="1" si="10"/>
        <v>8</v>
      </c>
      <c r="I691" s="83" t="s">
        <v>1863</v>
      </c>
      <c r="J691" s="84">
        <v>32900</v>
      </c>
      <c r="K691" s="85">
        <v>2</v>
      </c>
    </row>
    <row r="692" spans="1:11" x14ac:dyDescent="0.2">
      <c r="A692" s="74" t="s">
        <v>2864</v>
      </c>
      <c r="B692" s="79" t="s">
        <v>28</v>
      </c>
      <c r="C692" s="74" t="s">
        <v>31</v>
      </c>
      <c r="D692" s="267">
        <v>744830329</v>
      </c>
      <c r="E692" s="270">
        <v>9194727385</v>
      </c>
      <c r="F692" s="74" t="s">
        <v>1861</v>
      </c>
      <c r="G692" s="265">
        <v>32739</v>
      </c>
      <c r="H692" s="82">
        <f t="shared" ca="1" si="10"/>
        <v>21</v>
      </c>
      <c r="I692" s="83" t="s">
        <v>1860</v>
      </c>
      <c r="J692" s="84">
        <v>16015</v>
      </c>
      <c r="K692" s="85">
        <v>3</v>
      </c>
    </row>
    <row r="693" spans="1:11" x14ac:dyDescent="0.2">
      <c r="A693" s="74" t="s">
        <v>2468</v>
      </c>
      <c r="B693" s="79" t="s">
        <v>28</v>
      </c>
      <c r="C693" s="74" t="s">
        <v>1190</v>
      </c>
      <c r="D693" s="267">
        <v>180832423</v>
      </c>
      <c r="E693" s="270">
        <v>2522552565</v>
      </c>
      <c r="F693" s="74" t="s">
        <v>1858</v>
      </c>
      <c r="G693" s="265">
        <v>37273</v>
      </c>
      <c r="H693" s="82">
        <f t="shared" ca="1" si="10"/>
        <v>8</v>
      </c>
      <c r="I693" s="83" t="s">
        <v>1859</v>
      </c>
      <c r="J693" s="84">
        <v>86530</v>
      </c>
      <c r="K693" s="85">
        <v>1</v>
      </c>
    </row>
    <row r="694" spans="1:11" x14ac:dyDescent="0.2">
      <c r="A694" s="74" t="s">
        <v>2771</v>
      </c>
      <c r="B694" s="79" t="s">
        <v>28</v>
      </c>
      <c r="C694" s="74" t="s">
        <v>1877</v>
      </c>
      <c r="D694" s="267">
        <v>721169660</v>
      </c>
      <c r="E694" s="270">
        <v>9194471952</v>
      </c>
      <c r="F694" s="74" t="s">
        <v>1858</v>
      </c>
      <c r="G694" s="265">
        <v>38197</v>
      </c>
      <c r="H694" s="82">
        <f t="shared" ca="1" si="10"/>
        <v>6</v>
      </c>
      <c r="I694" s="83" t="s">
        <v>1859</v>
      </c>
      <c r="J694" s="84">
        <v>47060</v>
      </c>
      <c r="K694" s="85">
        <v>4</v>
      </c>
    </row>
    <row r="695" spans="1:11" x14ac:dyDescent="0.2">
      <c r="A695" s="74" t="s">
        <v>2620</v>
      </c>
      <c r="B695" s="79" t="s">
        <v>1850</v>
      </c>
      <c r="C695" s="74" t="s">
        <v>1878</v>
      </c>
      <c r="D695" s="267">
        <v>120224342</v>
      </c>
      <c r="E695" s="270">
        <v>2521544288</v>
      </c>
      <c r="F695" s="74" t="s">
        <v>1858</v>
      </c>
      <c r="G695" s="265">
        <v>35211</v>
      </c>
      <c r="H695" s="82">
        <f t="shared" ca="1" si="10"/>
        <v>14</v>
      </c>
      <c r="I695" s="83" t="s">
        <v>1865</v>
      </c>
      <c r="J695" s="84">
        <v>22870</v>
      </c>
      <c r="K695" s="85">
        <v>3</v>
      </c>
    </row>
    <row r="696" spans="1:11" x14ac:dyDescent="0.2">
      <c r="A696" s="74" t="s">
        <v>2469</v>
      </c>
      <c r="B696" s="79" t="s">
        <v>26</v>
      </c>
      <c r="C696" s="74" t="s">
        <v>1867</v>
      </c>
      <c r="D696" s="267">
        <v>100703382</v>
      </c>
      <c r="E696" s="270">
        <v>2521201242</v>
      </c>
      <c r="F696" s="74" t="s">
        <v>1858</v>
      </c>
      <c r="G696" s="265">
        <v>39664</v>
      </c>
      <c r="H696" s="82">
        <f t="shared" ca="1" si="10"/>
        <v>2</v>
      </c>
      <c r="I696" s="83" t="s">
        <v>1862</v>
      </c>
      <c r="J696" s="84">
        <v>38730</v>
      </c>
      <c r="K696" s="85">
        <v>1</v>
      </c>
    </row>
    <row r="697" spans="1:11" x14ac:dyDescent="0.2">
      <c r="A697" s="74" t="s">
        <v>2759</v>
      </c>
      <c r="B697" s="79" t="s">
        <v>2149</v>
      </c>
      <c r="C697" s="74" t="s">
        <v>1880</v>
      </c>
      <c r="D697" s="267">
        <v>535539723</v>
      </c>
      <c r="E697" s="270">
        <v>9191162663</v>
      </c>
      <c r="F697" s="74" t="s">
        <v>1858</v>
      </c>
      <c r="G697" s="265">
        <v>38561</v>
      </c>
      <c r="H697" s="82">
        <f t="shared" ca="1" si="10"/>
        <v>5</v>
      </c>
      <c r="I697" s="83" t="s">
        <v>1865</v>
      </c>
      <c r="J697" s="84">
        <v>25690</v>
      </c>
      <c r="K697" s="85">
        <v>2</v>
      </c>
    </row>
    <row r="698" spans="1:11" x14ac:dyDescent="0.2">
      <c r="A698" s="74" t="s">
        <v>2727</v>
      </c>
      <c r="B698" s="79" t="s">
        <v>28</v>
      </c>
      <c r="C698" s="74" t="s">
        <v>1871</v>
      </c>
      <c r="D698" s="267">
        <v>561737107</v>
      </c>
      <c r="E698" s="270">
        <v>9191559081</v>
      </c>
      <c r="F698" s="74" t="s">
        <v>1858</v>
      </c>
      <c r="G698" s="265">
        <v>39993</v>
      </c>
      <c r="H698" s="82">
        <f t="shared" ca="1" si="10"/>
        <v>1</v>
      </c>
      <c r="I698" s="83" t="s">
        <v>1865</v>
      </c>
      <c r="J698" s="84">
        <v>44260</v>
      </c>
      <c r="K698" s="85">
        <v>1</v>
      </c>
    </row>
    <row r="699" spans="1:11" x14ac:dyDescent="0.2">
      <c r="A699" s="74" t="s">
        <v>2186</v>
      </c>
      <c r="B699" s="79" t="s">
        <v>25</v>
      </c>
      <c r="C699" s="74" t="s">
        <v>1867</v>
      </c>
      <c r="D699" s="267">
        <v>484442635</v>
      </c>
      <c r="E699" s="270">
        <v>2528155179</v>
      </c>
      <c r="F699" s="74" t="s">
        <v>1857</v>
      </c>
      <c r="G699" s="265">
        <v>33068</v>
      </c>
      <c r="H699" s="82">
        <f t="shared" ca="1" si="10"/>
        <v>20</v>
      </c>
      <c r="I699" s="83"/>
      <c r="J699" s="84">
        <v>64460</v>
      </c>
      <c r="K699" s="85">
        <v>1</v>
      </c>
    </row>
  </sheetData>
  <sortState ref="A2:N699">
    <sortCondition ref="A8"/>
  </sortState>
  <customSheetViews>
    <customSheetView guid="{32E1B1E0-F29A-4FB3-9E7F-F78F245BC75E}" scale="130" printArea="1" showRuler="0" topLeftCell="R1">
      <pane ySplit="1" topLeftCell="A2" activePane="bottomLeft" state="frozen"/>
      <selection pane="bottomLeft" activeCell="T2" sqref="T2:X7"/>
      <pageMargins left="0.75" right="0.75" top="1" bottom="1" header="0.5" footer="0.5"/>
      <pageSetup scale="70" orientation="portrait" r:id="rId1"/>
      <headerFooter alignWithMargins="0"/>
    </customSheetView>
  </customSheetViews>
  <phoneticPr fontId="8" type="noConversion"/>
  <pageMargins left="0.75" right="0.75" top="1" bottom="1" header="0.5" footer="0.5"/>
  <pageSetup orientation="portrait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tabColor indexed="29"/>
  </sheetPr>
  <dimension ref="A1:O15"/>
  <sheetViews>
    <sheetView workbookViewId="0">
      <selection activeCell="C16" sqref="C16"/>
    </sheetView>
  </sheetViews>
  <sheetFormatPr defaultRowHeight="12.75" x14ac:dyDescent="0.2"/>
  <cols>
    <col min="1" max="1" width="12.42578125" style="154" bestFit="1" customWidth="1"/>
    <col min="2" max="2" width="6.28515625" style="154" bestFit="1" customWidth="1"/>
    <col min="3" max="3" width="5.85546875" style="154" bestFit="1" customWidth="1"/>
    <col min="4" max="4" width="5.5703125" style="154" bestFit="1" customWidth="1"/>
    <col min="5" max="7" width="5.85546875" style="154" bestFit="1" customWidth="1"/>
    <col min="8" max="8" width="7" style="154" bestFit="1" customWidth="1"/>
    <col min="9" max="9" width="11.28515625" style="154" customWidth="1"/>
    <col min="10" max="16384" width="9.140625" style="154"/>
  </cols>
  <sheetData>
    <row r="1" spans="1:15" ht="36" x14ac:dyDescent="0.2">
      <c r="A1" s="272" t="s">
        <v>2870</v>
      </c>
      <c r="B1" s="273"/>
      <c r="C1" s="273"/>
      <c r="D1" s="273"/>
      <c r="E1" s="273"/>
      <c r="F1" s="273"/>
      <c r="G1" s="273"/>
      <c r="H1" s="274"/>
      <c r="I1" s="272"/>
    </row>
    <row r="2" spans="1:15" ht="18.75" x14ac:dyDescent="0.3">
      <c r="A2" s="155" t="s">
        <v>1697</v>
      </c>
      <c r="B2" s="155"/>
      <c r="C2" s="155"/>
      <c r="D2" s="155"/>
      <c r="E2" s="155"/>
      <c r="F2" s="155"/>
      <c r="G2" s="155"/>
      <c r="H2" s="155"/>
      <c r="I2" s="155"/>
    </row>
    <row r="4" spans="1:15" x14ac:dyDescent="0.2">
      <c r="B4" s="156" t="s">
        <v>1827</v>
      </c>
      <c r="C4" s="156" t="s">
        <v>1828</v>
      </c>
      <c r="D4" s="156" t="s">
        <v>1829</v>
      </c>
      <c r="E4" s="156" t="s">
        <v>1830</v>
      </c>
      <c r="F4" s="156" t="s">
        <v>1831</v>
      </c>
      <c r="G4" s="156" t="s">
        <v>1832</v>
      </c>
      <c r="H4" s="156" t="s">
        <v>1833</v>
      </c>
      <c r="I4" s="157" t="s">
        <v>1698</v>
      </c>
    </row>
    <row r="5" spans="1:15" ht="12.75" customHeight="1" x14ac:dyDescent="0.2">
      <c r="A5" s="154" t="s">
        <v>1834</v>
      </c>
      <c r="B5" s="158">
        <v>100</v>
      </c>
      <c r="C5" s="158">
        <v>130</v>
      </c>
      <c r="D5" s="158">
        <v>125</v>
      </c>
      <c r="E5" s="158">
        <v>130</v>
      </c>
      <c r="F5" s="158">
        <v>140</v>
      </c>
      <c r="G5" s="158">
        <v>180</v>
      </c>
      <c r="H5" s="158">
        <f>SUM(B5:G5)</f>
        <v>805</v>
      </c>
      <c r="I5" s="159">
        <f>H5/$H$10</f>
        <v>0.33333333333333331</v>
      </c>
      <c r="J5" s="160"/>
      <c r="K5" s="160"/>
      <c r="L5" s="160"/>
      <c r="M5" s="160"/>
      <c r="N5" s="160"/>
      <c r="O5" s="160"/>
    </row>
    <row r="6" spans="1:15" x14ac:dyDescent="0.2">
      <c r="A6" s="154" t="s">
        <v>1835</v>
      </c>
      <c r="B6" s="158">
        <v>60</v>
      </c>
      <c r="C6" s="158">
        <v>80</v>
      </c>
      <c r="D6" s="158">
        <v>80</v>
      </c>
      <c r="E6" s="158">
        <v>100</v>
      </c>
      <c r="F6" s="158">
        <v>90</v>
      </c>
      <c r="G6" s="158">
        <v>100</v>
      </c>
      <c r="H6" s="158">
        <f>SUM(B6:G6)</f>
        <v>510</v>
      </c>
      <c r="I6" s="159">
        <f>H6/$H$10</f>
        <v>0.21118012422360249</v>
      </c>
      <c r="J6" s="160"/>
      <c r="K6" s="160"/>
      <c r="L6" s="160"/>
      <c r="M6" s="160"/>
      <c r="N6" s="160"/>
      <c r="O6" s="160"/>
    </row>
    <row r="7" spans="1:15" x14ac:dyDescent="0.2">
      <c r="A7" s="154" t="s">
        <v>1836</v>
      </c>
      <c r="B7" s="158">
        <v>110</v>
      </c>
      <c r="C7" s="158">
        <v>120</v>
      </c>
      <c r="D7" s="158">
        <v>110</v>
      </c>
      <c r="E7" s="158">
        <v>120</v>
      </c>
      <c r="F7" s="158">
        <v>140</v>
      </c>
      <c r="G7" s="158">
        <v>130</v>
      </c>
      <c r="H7" s="158">
        <f>SUM(B7:G7)</f>
        <v>730</v>
      </c>
      <c r="I7" s="159">
        <f>H7/$H$10</f>
        <v>0.3022774327122153</v>
      </c>
      <c r="J7" s="160"/>
      <c r="K7" s="160"/>
      <c r="L7" s="160"/>
      <c r="M7" s="160"/>
      <c r="N7" s="160"/>
      <c r="O7" s="160"/>
    </row>
    <row r="8" spans="1:15" x14ac:dyDescent="0.2">
      <c r="A8" s="154" t="s">
        <v>1837</v>
      </c>
      <c r="B8" s="158">
        <v>40</v>
      </c>
      <c r="C8" s="158">
        <v>60</v>
      </c>
      <c r="D8" s="158">
        <v>70</v>
      </c>
      <c r="E8" s="158">
        <v>60</v>
      </c>
      <c r="F8" s="158">
        <v>60</v>
      </c>
      <c r="G8" s="158">
        <v>80</v>
      </c>
      <c r="H8" s="158">
        <f>SUM(B8:G8)</f>
        <v>370</v>
      </c>
      <c r="I8" s="159">
        <f>H8/$H$10</f>
        <v>0.15320910973084886</v>
      </c>
      <c r="J8" s="160"/>
      <c r="K8" s="160"/>
      <c r="L8" s="160"/>
      <c r="M8" s="160"/>
      <c r="N8" s="160"/>
      <c r="O8" s="160"/>
    </row>
    <row r="9" spans="1:15" x14ac:dyDescent="0.2">
      <c r="B9" s="158"/>
      <c r="C9" s="158"/>
      <c r="D9" s="158"/>
      <c r="E9" s="158"/>
      <c r="F9" s="158"/>
      <c r="G9" s="158"/>
      <c r="H9" s="158"/>
      <c r="I9" s="161"/>
    </row>
    <row r="10" spans="1:15" x14ac:dyDescent="0.2">
      <c r="A10" s="154" t="s">
        <v>1833</v>
      </c>
      <c r="B10" s="158">
        <f t="shared" ref="B10:G10" si="0">SUM(B5:B8)</f>
        <v>310</v>
      </c>
      <c r="C10" s="158">
        <f t="shared" si="0"/>
        <v>390</v>
      </c>
      <c r="D10" s="158">
        <f t="shared" si="0"/>
        <v>385</v>
      </c>
      <c r="E10" s="158">
        <f t="shared" si="0"/>
        <v>410</v>
      </c>
      <c r="F10" s="158">
        <f t="shared" si="0"/>
        <v>430</v>
      </c>
      <c r="G10" s="158">
        <f t="shared" si="0"/>
        <v>490</v>
      </c>
      <c r="H10" s="158">
        <f>SUM(B10:G10)</f>
        <v>2415</v>
      </c>
      <c r="I10" s="159">
        <f>SUM(I5:I9)</f>
        <v>1</v>
      </c>
    </row>
    <row r="11" spans="1:15" x14ac:dyDescent="0.2">
      <c r="A11" s="154" t="s">
        <v>1838</v>
      </c>
      <c r="B11" s="158">
        <f t="shared" ref="B11:H11" si="1">AVERAGE(B5:B8)</f>
        <v>77.5</v>
      </c>
      <c r="C11" s="158">
        <f t="shared" si="1"/>
        <v>97.5</v>
      </c>
      <c r="D11" s="158">
        <f t="shared" si="1"/>
        <v>96.25</v>
      </c>
      <c r="E11" s="158">
        <f t="shared" si="1"/>
        <v>102.5</v>
      </c>
      <c r="F11" s="158">
        <f t="shared" si="1"/>
        <v>107.5</v>
      </c>
      <c r="G11" s="158">
        <f t="shared" si="1"/>
        <v>122.5</v>
      </c>
      <c r="H11" s="158">
        <f t="shared" si="1"/>
        <v>603.75</v>
      </c>
      <c r="I11" s="162"/>
    </row>
    <row r="12" spans="1:15" x14ac:dyDescent="0.2">
      <c r="B12" s="158"/>
      <c r="C12" s="158"/>
      <c r="D12" s="158"/>
      <c r="E12" s="158"/>
      <c r="F12" s="158"/>
      <c r="G12" s="158"/>
      <c r="H12" s="158"/>
      <c r="I12" s="161"/>
    </row>
    <row r="13" spans="1:15" x14ac:dyDescent="0.2">
      <c r="B13" s="158"/>
      <c r="C13" s="158"/>
      <c r="D13" s="158"/>
      <c r="E13" s="158"/>
      <c r="F13" s="158"/>
      <c r="G13" s="158"/>
      <c r="H13" s="158"/>
      <c r="I13" s="163"/>
    </row>
    <row r="14" spans="1:15" x14ac:dyDescent="0.2">
      <c r="B14" s="158"/>
      <c r="C14" s="158"/>
      <c r="D14" s="158"/>
      <c r="E14" s="158"/>
      <c r="F14" s="158"/>
      <c r="G14" s="158"/>
      <c r="H14" s="158"/>
      <c r="I14" s="163"/>
    </row>
    <row r="15" spans="1:15" x14ac:dyDescent="0.2">
      <c r="B15" s="158"/>
      <c r="C15" s="158"/>
      <c r="D15" s="158"/>
      <c r="E15" s="158"/>
      <c r="F15" s="158"/>
      <c r="G15" s="158"/>
      <c r="H15" s="158"/>
      <c r="I15" s="163"/>
    </row>
  </sheetData>
  <phoneticPr fontId="18" type="noConversion"/>
  <printOptions gridLines="1" gridLinesSet="0"/>
  <pageMargins left="0.75" right="0.75" top="1" bottom="1" header="0.5" footer="0.5"/>
  <pageSetup orientation="portrait" horizontalDpi="4294967292" verticalDpi="4294967292" r:id="rId1"/>
  <headerFooter alignWithMargins="0">
    <oddHeader>&amp;F</oddHeader>
    <oddFooter>Page 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>
    <tabColor indexed="13"/>
  </sheetPr>
  <dimension ref="A1:F13"/>
  <sheetViews>
    <sheetView zoomScale="160" workbookViewId="0">
      <selection sqref="A1:B1"/>
    </sheetView>
  </sheetViews>
  <sheetFormatPr defaultColWidth="8.85546875" defaultRowHeight="12.75" x14ac:dyDescent="0.2"/>
  <cols>
    <col min="1" max="1" width="10.7109375" style="97" bestFit="1" customWidth="1"/>
    <col min="2" max="2" width="3" style="97" bestFit="1" customWidth="1"/>
    <col min="3" max="3" width="8.85546875" style="97"/>
    <col min="4" max="4" width="15.5703125" style="97" bestFit="1" customWidth="1"/>
    <col min="5" max="5" width="10.7109375" style="97" bestFit="1" customWidth="1"/>
    <col min="6" max="6" width="14.7109375" style="97" bestFit="1" customWidth="1"/>
    <col min="7" max="16384" width="8.85546875" style="97"/>
  </cols>
  <sheetData>
    <row r="1" spans="1:6" x14ac:dyDescent="0.2">
      <c r="A1" s="4" t="s">
        <v>38</v>
      </c>
      <c r="B1" s="2"/>
      <c r="C1" s="149"/>
      <c r="D1" s="150" t="s">
        <v>1754</v>
      </c>
      <c r="E1" s="150" t="s">
        <v>1768</v>
      </c>
      <c r="F1" s="150" t="s">
        <v>1321</v>
      </c>
    </row>
    <row r="2" spans="1:6" x14ac:dyDescent="0.2">
      <c r="A2" s="132" t="s">
        <v>1327</v>
      </c>
      <c r="B2" s="133">
        <v>99</v>
      </c>
      <c r="C2" s="149"/>
      <c r="D2" s="151" t="s">
        <v>1761</v>
      </c>
      <c r="E2" s="152" t="s">
        <v>1323</v>
      </c>
      <c r="F2" s="152">
        <f t="shared" ref="F2:F13" si="0">VLOOKUP(E2,RateTable,2)</f>
        <v>78</v>
      </c>
    </row>
    <row r="3" spans="1:6" x14ac:dyDescent="0.2">
      <c r="A3" s="132" t="s">
        <v>1326</v>
      </c>
      <c r="B3" s="133">
        <v>92</v>
      </c>
      <c r="C3" s="149"/>
      <c r="D3" s="151" t="s">
        <v>1757</v>
      </c>
      <c r="E3" s="152" t="s">
        <v>1325</v>
      </c>
      <c r="F3" s="152">
        <f t="shared" si="0"/>
        <v>99</v>
      </c>
    </row>
    <row r="4" spans="1:6" x14ac:dyDescent="0.2">
      <c r="A4" s="132" t="s">
        <v>1260</v>
      </c>
      <c r="B4" s="133">
        <v>85</v>
      </c>
      <c r="C4" s="149"/>
      <c r="D4" s="151" t="s">
        <v>1759</v>
      </c>
      <c r="E4" s="152" t="s">
        <v>1323</v>
      </c>
      <c r="F4" s="152">
        <f t="shared" si="0"/>
        <v>78</v>
      </c>
    </row>
    <row r="5" spans="1:6" x14ac:dyDescent="0.2">
      <c r="A5" s="132" t="s">
        <v>1323</v>
      </c>
      <c r="B5" s="133">
        <v>78</v>
      </c>
      <c r="C5" s="149"/>
      <c r="D5" s="151" t="s">
        <v>1755</v>
      </c>
      <c r="E5" s="152" t="s">
        <v>1260</v>
      </c>
      <c r="F5" s="152">
        <f t="shared" si="0"/>
        <v>99</v>
      </c>
    </row>
    <row r="6" spans="1:6" x14ac:dyDescent="0.2">
      <c r="A6" s="132" t="s">
        <v>1325</v>
      </c>
      <c r="B6" s="133">
        <v>71</v>
      </c>
      <c r="C6" s="149"/>
      <c r="D6" s="151" t="s">
        <v>1767</v>
      </c>
      <c r="E6" s="152" t="s">
        <v>1324</v>
      </c>
      <c r="F6" s="152">
        <f t="shared" si="0"/>
        <v>99</v>
      </c>
    </row>
    <row r="7" spans="1:6" x14ac:dyDescent="0.2">
      <c r="A7" s="132" t="s">
        <v>1324</v>
      </c>
      <c r="B7" s="133">
        <v>65</v>
      </c>
      <c r="C7" s="149"/>
      <c r="D7" s="151" t="s">
        <v>1756</v>
      </c>
      <c r="E7" s="152" t="s">
        <v>1323</v>
      </c>
      <c r="F7" s="152">
        <f t="shared" si="0"/>
        <v>78</v>
      </c>
    </row>
    <row r="8" spans="1:6" ht="13.5" thickBot="1" x14ac:dyDescent="0.25">
      <c r="A8" s="153" t="s">
        <v>1322</v>
      </c>
      <c r="B8" s="137">
        <v>50</v>
      </c>
      <c r="C8" s="149"/>
      <c r="D8" s="151" t="s">
        <v>1765</v>
      </c>
      <c r="E8" s="152" t="s">
        <v>1326</v>
      </c>
      <c r="F8" s="152">
        <f t="shared" si="0"/>
        <v>50</v>
      </c>
    </row>
    <row r="9" spans="1:6" x14ac:dyDescent="0.2">
      <c r="A9" s="149"/>
      <c r="B9" s="149"/>
      <c r="C9" s="149"/>
      <c r="D9" s="151" t="s">
        <v>1760</v>
      </c>
      <c r="E9" s="152" t="s">
        <v>1322</v>
      </c>
      <c r="F9" s="152">
        <f t="shared" si="0"/>
        <v>99</v>
      </c>
    </row>
    <row r="10" spans="1:6" x14ac:dyDescent="0.2">
      <c r="A10" s="149"/>
      <c r="B10" s="149"/>
      <c r="C10" s="149"/>
      <c r="D10" s="151" t="s">
        <v>1763</v>
      </c>
      <c r="E10" s="152" t="s">
        <v>1326</v>
      </c>
      <c r="F10" s="152">
        <f t="shared" si="0"/>
        <v>50</v>
      </c>
    </row>
    <row r="11" spans="1:6" x14ac:dyDescent="0.2">
      <c r="A11" s="149"/>
      <c r="B11" s="149"/>
      <c r="C11" s="149"/>
      <c r="D11" s="151" t="s">
        <v>1758</v>
      </c>
      <c r="E11" s="152" t="s">
        <v>1326</v>
      </c>
      <c r="F11" s="152">
        <f t="shared" si="0"/>
        <v>50</v>
      </c>
    </row>
    <row r="12" spans="1:6" x14ac:dyDescent="0.2">
      <c r="A12" s="149"/>
      <c r="B12" s="149"/>
      <c r="C12" s="149"/>
      <c r="D12" s="151" t="s">
        <v>1671</v>
      </c>
      <c r="E12" s="152" t="s">
        <v>1327</v>
      </c>
      <c r="F12" s="152">
        <f t="shared" si="0"/>
        <v>99</v>
      </c>
    </row>
    <row r="13" spans="1:6" x14ac:dyDescent="0.2">
      <c r="A13" s="149"/>
      <c r="B13" s="149"/>
      <c r="C13" s="149"/>
      <c r="D13" s="151" t="s">
        <v>1766</v>
      </c>
      <c r="E13" s="152" t="s">
        <v>1324</v>
      </c>
      <c r="F13" s="152">
        <f t="shared" si="0"/>
        <v>99</v>
      </c>
    </row>
  </sheetData>
  <mergeCells count="1">
    <mergeCell ref="A1:B1"/>
  </mergeCells>
  <phoneticPr fontId="8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enableFormatConditionsCalculation="0">
    <tabColor rgb="FF00B050"/>
  </sheetPr>
  <dimension ref="A1:D33"/>
  <sheetViews>
    <sheetView zoomScale="190" zoomScaleNormal="190" workbookViewId="0">
      <selection activeCell="C11" sqref="C11"/>
    </sheetView>
  </sheetViews>
  <sheetFormatPr defaultColWidth="8.85546875" defaultRowHeight="12.75" x14ac:dyDescent="0.2"/>
  <cols>
    <col min="1" max="1" width="8.85546875" style="97"/>
    <col min="2" max="2" width="9.140625" customWidth="1"/>
    <col min="3" max="4" width="9.42578125" style="97" bestFit="1" customWidth="1"/>
    <col min="5" max="16384" width="8.85546875" style="97"/>
  </cols>
  <sheetData>
    <row r="1" spans="3:4" x14ac:dyDescent="0.2">
      <c r="C1" s="106">
        <v>40040</v>
      </c>
      <c r="D1" s="106">
        <v>40056</v>
      </c>
    </row>
    <row r="2" spans="3:4" x14ac:dyDescent="0.2">
      <c r="C2" s="97">
        <v>45</v>
      </c>
      <c r="D2" s="97">
        <v>56</v>
      </c>
    </row>
    <row r="3" spans="3:4" x14ac:dyDescent="0.2">
      <c r="C3" s="97">
        <v>88</v>
      </c>
    </row>
    <row r="4" spans="3:4" x14ac:dyDescent="0.2">
      <c r="D4" s="97">
        <v>45</v>
      </c>
    </row>
    <row r="5" spans="3:4" x14ac:dyDescent="0.2">
      <c r="C5" s="97">
        <v>23</v>
      </c>
      <c r="D5" s="97">
        <v>32</v>
      </c>
    </row>
    <row r="6" spans="3:4" x14ac:dyDescent="0.2">
      <c r="C6" s="97">
        <v>44</v>
      </c>
    </row>
    <row r="8" spans="3:4" x14ac:dyDescent="0.2">
      <c r="C8" s="97">
        <v>43</v>
      </c>
      <c r="D8" s="97">
        <v>53</v>
      </c>
    </row>
    <row r="10" spans="3:4" x14ac:dyDescent="0.2">
      <c r="C10" s="97">
        <v>37</v>
      </c>
    </row>
    <row r="11" spans="3:4" x14ac:dyDescent="0.2">
      <c r="C11" s="97">
        <v>32</v>
      </c>
      <c r="D11" s="97">
        <v>45</v>
      </c>
    </row>
    <row r="12" spans="3:4" x14ac:dyDescent="0.2">
      <c r="D12" s="97">
        <v>66</v>
      </c>
    </row>
    <row r="13" spans="3:4" x14ac:dyDescent="0.2">
      <c r="C13" s="97">
        <v>47</v>
      </c>
      <c r="D13" s="97">
        <v>54</v>
      </c>
    </row>
    <row r="15" spans="3:4" x14ac:dyDescent="0.2">
      <c r="C15" s="97">
        <v>28</v>
      </c>
    </row>
    <row r="16" spans="3:4" x14ac:dyDescent="0.2">
      <c r="C16" s="97">
        <v>55</v>
      </c>
      <c r="D16" s="97">
        <v>64</v>
      </c>
    </row>
    <row r="29" spans="1:1" x14ac:dyDescent="0.2">
      <c r="A29" s="97" t="s">
        <v>1</v>
      </c>
    </row>
    <row r="30" spans="1:1" x14ac:dyDescent="0.2">
      <c r="A30" s="97" t="s">
        <v>859</v>
      </c>
    </row>
    <row r="33" spans="1:1" x14ac:dyDescent="0.2">
      <c r="A33" s="97" t="s">
        <v>874</v>
      </c>
    </row>
  </sheetData>
  <phoneticPr fontId="8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 enableFormatConditionsCalculation="0">
    <tabColor indexed="10"/>
  </sheetPr>
  <dimension ref="A1:R22"/>
  <sheetViews>
    <sheetView zoomScale="160" zoomScaleNormal="175" workbookViewId="0">
      <selection activeCell="E2" sqref="E2"/>
    </sheetView>
  </sheetViews>
  <sheetFormatPr defaultColWidth="8.85546875" defaultRowHeight="12.75" x14ac:dyDescent="0.2"/>
  <cols>
    <col min="1" max="1" width="16.28515625" style="97" bestFit="1" customWidth="1"/>
    <col min="2" max="2" width="11.7109375" style="97" bestFit="1" customWidth="1"/>
    <col min="3" max="3" width="11.7109375" style="97" customWidth="1"/>
    <col min="4" max="4" width="8.42578125" style="97" bestFit="1" customWidth="1"/>
    <col min="5" max="5" width="7.85546875" style="97" bestFit="1" customWidth="1"/>
    <col min="6" max="6" width="8.85546875" style="97"/>
    <col min="7" max="7" width="15.7109375" style="97" hidden="1" customWidth="1"/>
    <col min="8" max="8" width="6" style="97" hidden="1" customWidth="1"/>
    <col min="9" max="9" width="5.85546875" style="97" hidden="1" customWidth="1"/>
    <col min="10" max="10" width="4.5703125" style="97" customWidth="1"/>
    <col min="11" max="11" width="8.85546875" style="97"/>
    <col min="12" max="12" width="3.140625" style="97" customWidth="1"/>
    <col min="13" max="13" width="19.85546875" style="97" bestFit="1" customWidth="1"/>
    <col min="14" max="14" width="9.85546875" style="97" customWidth="1"/>
    <col min="15" max="15" width="8.5703125" style="97" customWidth="1"/>
    <col min="16" max="16" width="8.85546875" style="97"/>
    <col min="17" max="17" width="4.85546875" style="97" hidden="1" customWidth="1"/>
    <col min="18" max="18" width="4.7109375" style="97" hidden="1" customWidth="1"/>
    <col min="19" max="16384" width="8.85546875" style="97"/>
  </cols>
  <sheetData>
    <row r="1" spans="1:18" x14ac:dyDescent="0.2">
      <c r="A1" s="261" t="s">
        <v>1754</v>
      </c>
      <c r="G1" s="261" t="s">
        <v>1754</v>
      </c>
      <c r="M1" s="261" t="s">
        <v>845</v>
      </c>
    </row>
    <row r="2" spans="1:18" x14ac:dyDescent="0.2">
      <c r="A2" s="74" t="s">
        <v>1173</v>
      </c>
      <c r="B2" s="97" t="s">
        <v>1175</v>
      </c>
      <c r="D2" s="97" t="s">
        <v>2310</v>
      </c>
      <c r="E2" s="97" t="s">
        <v>2331</v>
      </c>
      <c r="G2" s="97" t="s">
        <v>1174</v>
      </c>
      <c r="H2" s="97" t="s">
        <v>1172</v>
      </c>
      <c r="I2" s="97" t="s">
        <v>119</v>
      </c>
      <c r="M2" s="148" t="s">
        <v>2867</v>
      </c>
      <c r="N2" s="148"/>
      <c r="O2" s="148"/>
      <c r="Q2" s="97" t="str">
        <f>MID(D2,3,4)</f>
        <v>0y19</v>
      </c>
      <c r="R2" s="97" t="str">
        <f>LEFT(D2,4)</f>
        <v>8k0y</v>
      </c>
    </row>
    <row r="3" spans="1:18" x14ac:dyDescent="0.2">
      <c r="A3" s="74" t="s">
        <v>582</v>
      </c>
      <c r="D3" s="97" t="s">
        <v>2311</v>
      </c>
      <c r="G3" s="97" t="s">
        <v>763</v>
      </c>
      <c r="M3" s="148" t="s">
        <v>2865</v>
      </c>
      <c r="N3" s="148"/>
      <c r="O3" s="148"/>
    </row>
    <row r="4" spans="1:18" x14ac:dyDescent="0.2">
      <c r="A4" s="74" t="s">
        <v>583</v>
      </c>
      <c r="D4" s="97" t="s">
        <v>2312</v>
      </c>
      <c r="G4" s="97" t="s">
        <v>1158</v>
      </c>
      <c r="M4" s="148" t="s">
        <v>2866</v>
      </c>
      <c r="N4" s="148"/>
      <c r="O4" s="148"/>
    </row>
    <row r="5" spans="1:18" x14ac:dyDescent="0.2">
      <c r="A5" s="74" t="s">
        <v>840</v>
      </c>
      <c r="D5" s="97" t="s">
        <v>2313</v>
      </c>
      <c r="G5" s="97" t="s">
        <v>839</v>
      </c>
      <c r="M5" s="148" t="s">
        <v>2240</v>
      </c>
      <c r="N5" s="148"/>
      <c r="O5" s="148"/>
    </row>
    <row r="6" spans="1:18" x14ac:dyDescent="0.2">
      <c r="A6" s="74" t="s">
        <v>584</v>
      </c>
      <c r="D6" s="97" t="s">
        <v>2314</v>
      </c>
      <c r="G6" s="97" t="s">
        <v>1159</v>
      </c>
      <c r="M6" s="148" t="s">
        <v>2238</v>
      </c>
      <c r="N6" s="148"/>
      <c r="O6" s="148"/>
    </row>
    <row r="7" spans="1:18" x14ac:dyDescent="0.2">
      <c r="A7" s="74" t="s">
        <v>841</v>
      </c>
      <c r="D7" s="97" t="s">
        <v>2315</v>
      </c>
      <c r="G7" s="97" t="s">
        <v>1160</v>
      </c>
      <c r="M7" s="148" t="s">
        <v>2241</v>
      </c>
      <c r="N7" s="148"/>
      <c r="O7" s="148"/>
    </row>
    <row r="8" spans="1:18" x14ac:dyDescent="0.2">
      <c r="A8" s="74" t="s">
        <v>585</v>
      </c>
      <c r="D8" s="97" t="s">
        <v>2316</v>
      </c>
      <c r="G8" s="97" t="s">
        <v>843</v>
      </c>
      <c r="M8" s="148" t="s">
        <v>2239</v>
      </c>
      <c r="N8" s="148"/>
      <c r="O8" s="148"/>
    </row>
    <row r="9" spans="1:18" x14ac:dyDescent="0.2">
      <c r="A9" s="74" t="s">
        <v>842</v>
      </c>
      <c r="D9" s="97" t="s">
        <v>2317</v>
      </c>
      <c r="G9" s="97" t="s">
        <v>1161</v>
      </c>
      <c r="M9" s="148" t="s">
        <v>2280</v>
      </c>
      <c r="N9" s="148"/>
      <c r="O9" s="148"/>
    </row>
    <row r="10" spans="1:18" x14ac:dyDescent="0.2">
      <c r="A10" s="74" t="s">
        <v>586</v>
      </c>
      <c r="D10" s="97" t="s">
        <v>2318</v>
      </c>
      <c r="G10" s="97" t="s">
        <v>1162</v>
      </c>
      <c r="M10" s="148" t="s">
        <v>2868</v>
      </c>
      <c r="N10" s="148"/>
      <c r="O10" s="148"/>
    </row>
    <row r="11" spans="1:18" x14ac:dyDescent="0.2">
      <c r="A11" s="74" t="s">
        <v>587</v>
      </c>
      <c r="D11" s="97" t="s">
        <v>2319</v>
      </c>
      <c r="G11" s="97" t="s">
        <v>1163</v>
      </c>
      <c r="M11" s="148" t="s">
        <v>2240</v>
      </c>
      <c r="N11" s="148"/>
      <c r="O11" s="148"/>
    </row>
    <row r="12" spans="1:18" x14ac:dyDescent="0.2">
      <c r="A12" s="74" t="s">
        <v>588</v>
      </c>
      <c r="D12" s="97" t="s">
        <v>2320</v>
      </c>
      <c r="G12" s="97" t="s">
        <v>1164</v>
      </c>
      <c r="M12" s="148" t="s">
        <v>2242</v>
      </c>
      <c r="N12" s="148"/>
      <c r="O12" s="148"/>
    </row>
    <row r="13" spans="1:18" x14ac:dyDescent="0.2">
      <c r="A13" s="74" t="s">
        <v>589</v>
      </c>
      <c r="D13" s="97" t="s">
        <v>2321</v>
      </c>
      <c r="G13" s="97" t="s">
        <v>1165</v>
      </c>
      <c r="M13" s="148" t="s">
        <v>0</v>
      </c>
      <c r="N13" s="148"/>
      <c r="O13" s="148"/>
    </row>
    <row r="14" spans="1:18" x14ac:dyDescent="0.2">
      <c r="A14" s="74" t="s">
        <v>590</v>
      </c>
      <c r="D14" s="97" t="s">
        <v>2322</v>
      </c>
      <c r="G14" s="97" t="s">
        <v>1166</v>
      </c>
      <c r="O14" s="148"/>
    </row>
    <row r="15" spans="1:18" x14ac:dyDescent="0.2">
      <c r="A15" s="74" t="s">
        <v>591</v>
      </c>
      <c r="D15" s="97" t="s">
        <v>2323</v>
      </c>
      <c r="G15" s="97" t="s">
        <v>1167</v>
      </c>
      <c r="O15" s="148"/>
    </row>
    <row r="16" spans="1:18" x14ac:dyDescent="0.2">
      <c r="A16" s="74" t="s">
        <v>592</v>
      </c>
      <c r="D16" s="97" t="s">
        <v>2324</v>
      </c>
      <c r="G16" s="97" t="s">
        <v>2</v>
      </c>
      <c r="O16" s="148"/>
    </row>
    <row r="17" spans="1:15" x14ac:dyDescent="0.2">
      <c r="A17" s="74" t="s">
        <v>593</v>
      </c>
      <c r="D17" s="97" t="s">
        <v>2325</v>
      </c>
      <c r="G17" s="97" t="s">
        <v>1168</v>
      </c>
      <c r="O17" s="148"/>
    </row>
    <row r="18" spans="1:15" x14ac:dyDescent="0.2">
      <c r="A18" s="74" t="s">
        <v>594</v>
      </c>
      <c r="D18" s="97" t="s">
        <v>2326</v>
      </c>
      <c r="G18" s="97" t="s">
        <v>1169</v>
      </c>
      <c r="O18" s="148"/>
    </row>
    <row r="19" spans="1:15" x14ac:dyDescent="0.2">
      <c r="A19" s="74" t="s">
        <v>844</v>
      </c>
      <c r="D19" s="97" t="s">
        <v>2327</v>
      </c>
      <c r="G19" s="97" t="s">
        <v>1170</v>
      </c>
      <c r="O19" s="148"/>
    </row>
    <row r="20" spans="1:15" x14ac:dyDescent="0.2">
      <c r="A20" s="74" t="s">
        <v>595</v>
      </c>
      <c r="D20" s="97" t="s">
        <v>2328</v>
      </c>
      <c r="G20" s="97" t="s">
        <v>1171</v>
      </c>
      <c r="O20" s="148"/>
    </row>
    <row r="21" spans="1:15" x14ac:dyDescent="0.2">
      <c r="D21" s="97" t="s">
        <v>2329</v>
      </c>
      <c r="O21" s="148"/>
    </row>
    <row r="22" spans="1:15" x14ac:dyDescent="0.2">
      <c r="D22" s="97" t="s">
        <v>2330</v>
      </c>
      <c r="O22" s="148"/>
    </row>
  </sheetData>
  <phoneticPr fontId="8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>
    <tabColor indexed="14"/>
    <pageSetUpPr fitToPage="1"/>
  </sheetPr>
  <dimension ref="A1:N60"/>
  <sheetViews>
    <sheetView workbookViewId="0">
      <selection activeCell="G34" sqref="G34"/>
    </sheetView>
  </sheetViews>
  <sheetFormatPr defaultRowHeight="12.75" x14ac:dyDescent="0.2"/>
  <cols>
    <col min="1" max="1" width="22.140625" style="107" bestFit="1" customWidth="1"/>
    <col min="2" max="2" width="10.28515625" style="107" bestFit="1" customWidth="1"/>
    <col min="3" max="3" width="4" style="107" bestFit="1" customWidth="1"/>
    <col min="4" max="4" width="10.5703125" style="107" bestFit="1" customWidth="1"/>
    <col min="5" max="5" width="10.28515625" style="107" bestFit="1" customWidth="1"/>
    <col min="6" max="6" width="17.42578125" style="107" bestFit="1" customWidth="1"/>
    <col min="7" max="7" width="9" style="107" customWidth="1"/>
    <col min="8" max="8" width="6" style="107" bestFit="1" customWidth="1"/>
    <col min="9" max="9" width="9.5703125" style="126" customWidth="1"/>
    <col min="10" max="10" width="13.42578125" style="107" bestFit="1" customWidth="1"/>
    <col min="11" max="11" width="7.7109375" style="108" bestFit="1" customWidth="1"/>
    <col min="12" max="12" width="15.28515625" style="107" bestFit="1" customWidth="1"/>
    <col min="13" max="13" width="6.140625" style="107" bestFit="1" customWidth="1"/>
    <col min="14" max="14" width="6.42578125" style="107" bestFit="1" customWidth="1"/>
    <col min="15" max="15" width="4.42578125" style="107" customWidth="1"/>
    <col min="16" max="16384" width="9.140625" style="107"/>
  </cols>
  <sheetData>
    <row r="1" spans="1:14" x14ac:dyDescent="0.2">
      <c r="A1" s="107" t="s">
        <v>1774</v>
      </c>
      <c r="B1" s="108">
        <v>140</v>
      </c>
      <c r="G1" s="109"/>
      <c r="H1" s="108" t="s">
        <v>1769</v>
      </c>
      <c r="I1" s="110" t="s">
        <v>1770</v>
      </c>
      <c r="J1" s="108" t="s">
        <v>1771</v>
      </c>
      <c r="L1" s="107" t="s">
        <v>1824</v>
      </c>
    </row>
    <row r="2" spans="1:14" ht="13.5" thickBot="1" x14ac:dyDescent="0.25">
      <c r="B2" s="108"/>
      <c r="G2" s="111"/>
      <c r="H2" s="108">
        <v>1</v>
      </c>
      <c r="I2" s="118">
        <f t="shared" ref="I2:I16" si="0">($E$5*H2%)+$E$5</f>
        <v>0.26441800000000004</v>
      </c>
      <c r="J2" s="248">
        <f t="shared" ref="J2:J16" si="1">I2+$E$6</f>
        <v>2.6180000000000092E-3</v>
      </c>
      <c r="L2" s="108" t="s">
        <v>1772</v>
      </c>
      <c r="M2" s="108" t="s">
        <v>1773</v>
      </c>
    </row>
    <row r="3" spans="1:14" ht="13.5" thickBot="1" x14ac:dyDescent="0.25">
      <c r="A3" s="107" t="s">
        <v>1777</v>
      </c>
      <c r="B3" s="112">
        <v>66</v>
      </c>
      <c r="D3" s="107" t="s">
        <v>1778</v>
      </c>
      <c r="E3" s="108" t="s">
        <v>1779</v>
      </c>
      <c r="F3" s="108"/>
      <c r="G3" s="108" t="s">
        <v>1780</v>
      </c>
      <c r="H3" s="108">
        <v>2</v>
      </c>
      <c r="I3" s="118">
        <f t="shared" si="0"/>
        <v>0.26703600000000005</v>
      </c>
      <c r="J3" s="248">
        <f t="shared" si="1"/>
        <v>5.2360000000000184E-3</v>
      </c>
      <c r="K3" s="108" t="s">
        <v>1775</v>
      </c>
      <c r="L3" s="108">
        <v>200</v>
      </c>
      <c r="M3" s="113">
        <f>L3/2.54</f>
        <v>78.740157480314963</v>
      </c>
      <c r="N3" s="108" t="s">
        <v>1776</v>
      </c>
    </row>
    <row r="4" spans="1:14" x14ac:dyDescent="0.2">
      <c r="A4" s="107" t="s">
        <v>1781</v>
      </c>
      <c r="B4" s="114">
        <v>0.34</v>
      </c>
      <c r="G4" s="115"/>
      <c r="H4" s="108">
        <v>3</v>
      </c>
      <c r="I4" s="118">
        <f t="shared" si="0"/>
        <v>0.26965400000000006</v>
      </c>
      <c r="J4" s="248">
        <f t="shared" si="1"/>
        <v>7.8540000000000276E-3</v>
      </c>
      <c r="L4" s="108"/>
      <c r="M4" s="108"/>
      <c r="N4" s="108"/>
    </row>
    <row r="5" spans="1:14" x14ac:dyDescent="0.2">
      <c r="A5" s="107" t="s">
        <v>1782</v>
      </c>
      <c r="B5" s="116"/>
      <c r="E5" s="248">
        <f>(B1*B4/12000)*B3</f>
        <v>0.26180000000000003</v>
      </c>
      <c r="F5" s="107" t="s">
        <v>1783</v>
      </c>
      <c r="G5" s="249">
        <f>B7*E5+B3</f>
        <v>14805.000000000002</v>
      </c>
      <c r="H5" s="108">
        <v>4</v>
      </c>
      <c r="I5" s="118">
        <f t="shared" si="0"/>
        <v>0.27227200000000001</v>
      </c>
      <c r="J5" s="248">
        <f t="shared" si="1"/>
        <v>1.0471999999999981E-2</v>
      </c>
      <c r="L5" s="108" t="s">
        <v>1773</v>
      </c>
      <c r="M5" s="108" t="s">
        <v>1772</v>
      </c>
      <c r="N5" s="108"/>
    </row>
    <row r="6" spans="1:14" x14ac:dyDescent="0.2">
      <c r="B6" s="108"/>
      <c r="D6" s="107" t="s">
        <v>1784</v>
      </c>
      <c r="E6" s="250">
        <f>E7-E5</f>
        <v>-0.26180000000000003</v>
      </c>
      <c r="F6" s="117" t="s">
        <v>1785</v>
      </c>
      <c r="H6" s="108">
        <v>5</v>
      </c>
      <c r="I6" s="118">
        <f t="shared" si="0"/>
        <v>0.27489000000000002</v>
      </c>
      <c r="J6" s="248">
        <f t="shared" si="1"/>
        <v>1.3089999999999991E-2</v>
      </c>
      <c r="K6" s="108" t="s">
        <v>1776</v>
      </c>
      <c r="L6" s="108">
        <v>0.185</v>
      </c>
      <c r="M6" s="113">
        <f>L6*2.54</f>
        <v>0.46989999999999998</v>
      </c>
      <c r="N6" s="108" t="s">
        <v>1775</v>
      </c>
    </row>
    <row r="7" spans="1:14" x14ac:dyDescent="0.2">
      <c r="A7" s="107" t="s">
        <v>1786</v>
      </c>
      <c r="B7" s="120">
        <f>(43350/B1)*12000/B3</f>
        <v>56298.7012987013</v>
      </c>
      <c r="D7" s="107" t="s">
        <v>1787</v>
      </c>
      <c r="E7" s="118"/>
      <c r="F7" s="119" t="s">
        <v>1788</v>
      </c>
      <c r="G7" s="249">
        <f>E7*B7</f>
        <v>0</v>
      </c>
      <c r="H7" s="108">
        <v>6</v>
      </c>
      <c r="I7" s="118">
        <f t="shared" si="0"/>
        <v>0.27750800000000003</v>
      </c>
      <c r="J7" s="248">
        <f t="shared" si="1"/>
        <v>1.5708E-2</v>
      </c>
    </row>
    <row r="8" spans="1:14" x14ac:dyDescent="0.2">
      <c r="A8" s="107" t="s">
        <v>1793</v>
      </c>
      <c r="B8" s="120">
        <v>17</v>
      </c>
      <c r="D8" s="108" t="s">
        <v>1662</v>
      </c>
      <c r="E8" s="107" t="s">
        <v>1794</v>
      </c>
      <c r="F8" s="121">
        <v>74426</v>
      </c>
      <c r="H8" s="108">
        <v>7</v>
      </c>
      <c r="I8" s="118">
        <f t="shared" si="0"/>
        <v>0.28012600000000004</v>
      </c>
      <c r="J8" s="248">
        <f t="shared" si="1"/>
        <v>1.8326000000000009E-2</v>
      </c>
      <c r="L8" s="107" t="s">
        <v>1825</v>
      </c>
    </row>
    <row r="9" spans="1:14" x14ac:dyDescent="0.2">
      <c r="B9" s="108"/>
      <c r="D9" s="108" t="s">
        <v>1663</v>
      </c>
      <c r="E9" s="107" t="s">
        <v>1797</v>
      </c>
      <c r="F9" s="251">
        <f>F8/B7</f>
        <v>1.3219843137254901</v>
      </c>
      <c r="H9" s="108">
        <v>8</v>
      </c>
      <c r="I9" s="118">
        <f t="shared" si="0"/>
        <v>0.28274400000000005</v>
      </c>
      <c r="J9" s="248">
        <f t="shared" si="1"/>
        <v>2.0944000000000018E-2</v>
      </c>
      <c r="K9" s="108" t="s">
        <v>1789</v>
      </c>
      <c r="L9" s="250">
        <f>E5</f>
        <v>0.26180000000000003</v>
      </c>
      <c r="M9" s="107" t="s">
        <v>1790</v>
      </c>
    </row>
    <row r="10" spans="1:14" x14ac:dyDescent="0.2">
      <c r="A10" s="107" t="s">
        <v>1799</v>
      </c>
      <c r="B10" s="131">
        <f>B7/B8</f>
        <v>3311.6883116883118</v>
      </c>
      <c r="C10" s="120"/>
      <c r="D10" s="120" t="s">
        <v>1664</v>
      </c>
      <c r="E10" s="107" t="s">
        <v>1797</v>
      </c>
      <c r="F10" s="252">
        <f>CEILING(F9,1)</f>
        <v>2</v>
      </c>
      <c r="H10" s="108">
        <v>9</v>
      </c>
      <c r="I10" s="118">
        <f t="shared" si="0"/>
        <v>0.28536200000000006</v>
      </c>
      <c r="J10" s="248">
        <f t="shared" si="1"/>
        <v>2.3562000000000027E-2</v>
      </c>
      <c r="K10" s="108" t="s">
        <v>1791</v>
      </c>
      <c r="L10" s="122">
        <f>F8</f>
        <v>74426</v>
      </c>
      <c r="M10" s="107" t="s">
        <v>1792</v>
      </c>
    </row>
    <row r="11" spans="1:14" x14ac:dyDescent="0.2">
      <c r="A11" s="107" t="s">
        <v>1793</v>
      </c>
      <c r="B11" s="120">
        <v>18</v>
      </c>
      <c r="C11" s="115"/>
      <c r="D11" s="123" t="s">
        <v>1665</v>
      </c>
      <c r="F11" s="122">
        <f>F10*B7</f>
        <v>112597.4025974026</v>
      </c>
      <c r="G11" s="122"/>
      <c r="H11" s="108">
        <v>10</v>
      </c>
      <c r="I11" s="118">
        <f t="shared" si="0"/>
        <v>0.28798000000000001</v>
      </c>
      <c r="J11" s="248">
        <f t="shared" si="1"/>
        <v>2.6179999999999981E-2</v>
      </c>
      <c r="K11" s="108" t="s">
        <v>1795</v>
      </c>
      <c r="L11" s="109">
        <f>L9*L10</f>
        <v>19484.726800000004</v>
      </c>
      <c r="M11" s="107" t="s">
        <v>1796</v>
      </c>
    </row>
    <row r="12" spans="1:14" x14ac:dyDescent="0.2">
      <c r="B12" s="108"/>
      <c r="C12" s="121"/>
      <c r="D12" s="123" t="s">
        <v>1696</v>
      </c>
      <c r="E12" s="115" t="s">
        <v>1699</v>
      </c>
      <c r="H12" s="108">
        <v>11</v>
      </c>
      <c r="I12" s="118">
        <f t="shared" si="0"/>
        <v>0.29059800000000002</v>
      </c>
      <c r="J12" s="248">
        <f t="shared" si="1"/>
        <v>2.879799999999999E-2</v>
      </c>
      <c r="K12" s="108" t="s">
        <v>1795</v>
      </c>
      <c r="L12" s="109">
        <f>E7*L10</f>
        <v>0</v>
      </c>
      <c r="M12" s="107" t="s">
        <v>1798</v>
      </c>
    </row>
    <row r="13" spans="1:14" x14ac:dyDescent="0.2">
      <c r="A13" s="107" t="s">
        <v>1799</v>
      </c>
      <c r="B13" s="131">
        <f>B7/B11</f>
        <v>3127.7056277056276</v>
      </c>
      <c r="D13" s="253">
        <f>($B$7*$B$3)/12000*$B$1</f>
        <v>43350</v>
      </c>
      <c r="E13" s="253">
        <f>D13+(B8*60)</f>
        <v>44370</v>
      </c>
      <c r="H13" s="108">
        <v>12</v>
      </c>
      <c r="I13" s="118">
        <f t="shared" si="0"/>
        <v>0.29321600000000003</v>
      </c>
      <c r="J13" s="248">
        <f t="shared" si="1"/>
        <v>3.1415999999999999E-2</v>
      </c>
    </row>
    <row r="14" spans="1:14" x14ac:dyDescent="0.2">
      <c r="A14" s="107" t="s">
        <v>581</v>
      </c>
      <c r="B14" s="124"/>
      <c r="H14" s="108">
        <v>13</v>
      </c>
      <c r="I14" s="118">
        <f t="shared" si="0"/>
        <v>0.29583400000000004</v>
      </c>
      <c r="J14" s="248">
        <f t="shared" si="1"/>
        <v>3.4034000000000009E-2</v>
      </c>
    </row>
    <row r="15" spans="1:14" x14ac:dyDescent="0.2">
      <c r="A15" s="125" t="s">
        <v>1800</v>
      </c>
      <c r="D15" s="125" t="s">
        <v>1801</v>
      </c>
      <c r="H15" s="108">
        <v>14</v>
      </c>
      <c r="I15" s="118">
        <f t="shared" si="0"/>
        <v>0.29845200000000005</v>
      </c>
      <c r="J15" s="248">
        <f t="shared" si="1"/>
        <v>3.6652000000000018E-2</v>
      </c>
    </row>
    <row r="16" spans="1:14" x14ac:dyDescent="0.2">
      <c r="A16" s="107" t="s">
        <v>1804</v>
      </c>
      <c r="B16" s="108">
        <v>140</v>
      </c>
      <c r="D16" s="107" t="s">
        <v>1804</v>
      </c>
      <c r="E16" s="108">
        <v>140</v>
      </c>
      <c r="H16" s="108">
        <v>15</v>
      </c>
      <c r="I16" s="118">
        <f t="shared" si="0"/>
        <v>0.30107000000000006</v>
      </c>
      <c r="J16" s="248">
        <f t="shared" si="1"/>
        <v>3.9270000000000027E-2</v>
      </c>
    </row>
    <row r="17" spans="1:13" ht="13.5" thickBot="1" x14ac:dyDescent="0.25">
      <c r="A17" s="107" t="s">
        <v>1806</v>
      </c>
      <c r="B17" s="108">
        <v>72</v>
      </c>
      <c r="D17" s="107" t="s">
        <v>1806</v>
      </c>
      <c r="E17" s="108">
        <v>66</v>
      </c>
    </row>
    <row r="18" spans="1:13" x14ac:dyDescent="0.2">
      <c r="A18" s="107" t="s">
        <v>1794</v>
      </c>
      <c r="B18" s="120">
        <v>12144</v>
      </c>
      <c r="D18" s="107" t="s">
        <v>1794</v>
      </c>
      <c r="E18" s="120">
        <v>43056</v>
      </c>
      <c r="J18" s="127"/>
      <c r="K18" s="128"/>
      <c r="L18" s="129" t="s">
        <v>1826</v>
      </c>
      <c r="M18" s="130"/>
    </row>
    <row r="19" spans="1:13" x14ac:dyDescent="0.2">
      <c r="A19" s="107" t="s">
        <v>1809</v>
      </c>
      <c r="B19" s="131">
        <f>(B17*B18/12000)*B16</f>
        <v>10200.960000000001</v>
      </c>
      <c r="C19" s="107" t="s">
        <v>1803</v>
      </c>
      <c r="D19" s="107" t="s">
        <v>1809</v>
      </c>
      <c r="E19" s="131">
        <f>(E17*E18/12000)*E16</f>
        <v>33153.119999999995</v>
      </c>
      <c r="F19" s="107" t="s">
        <v>1803</v>
      </c>
      <c r="G19" s="122">
        <f>B19+E19</f>
        <v>43354.079999999994</v>
      </c>
      <c r="H19" s="108" t="s">
        <v>1810</v>
      </c>
      <c r="J19" s="132" t="s">
        <v>1802</v>
      </c>
      <c r="L19" s="254">
        <f>D13/B7</f>
        <v>0.77</v>
      </c>
      <c r="M19" s="133" t="s">
        <v>1803</v>
      </c>
    </row>
    <row r="20" spans="1:13" x14ac:dyDescent="0.2">
      <c r="B20" s="131"/>
      <c r="J20" s="132" t="s">
        <v>1805</v>
      </c>
      <c r="L20" s="254">
        <f>L19*1000</f>
        <v>770</v>
      </c>
      <c r="M20" s="133" t="s">
        <v>1803</v>
      </c>
    </row>
    <row r="21" spans="1:13" x14ac:dyDescent="0.2">
      <c r="A21" s="125" t="s">
        <v>1813</v>
      </c>
      <c r="D21" s="125" t="s">
        <v>1814</v>
      </c>
      <c r="J21" s="132"/>
      <c r="L21" s="115"/>
      <c r="M21" s="133"/>
    </row>
    <row r="22" spans="1:13" x14ac:dyDescent="0.2">
      <c r="A22" s="107" t="s">
        <v>1804</v>
      </c>
      <c r="B22" s="108">
        <v>190</v>
      </c>
      <c r="D22" s="107" t="s">
        <v>1804</v>
      </c>
      <c r="E22" s="108">
        <v>190</v>
      </c>
      <c r="J22" s="132" t="s">
        <v>1807</v>
      </c>
      <c r="L22" s="121">
        <v>17</v>
      </c>
      <c r="M22" s="133" t="s">
        <v>1808</v>
      </c>
    </row>
    <row r="23" spans="1:13" x14ac:dyDescent="0.2">
      <c r="A23" s="107" t="s">
        <v>1806</v>
      </c>
      <c r="B23" s="108">
        <v>26.25</v>
      </c>
      <c r="D23" s="107" t="s">
        <v>1806</v>
      </c>
      <c r="E23" s="108">
        <v>24.5</v>
      </c>
      <c r="J23" s="134" t="s">
        <v>1811</v>
      </c>
      <c r="L23" s="255">
        <f>B7/L22</f>
        <v>3311.6883116883118</v>
      </c>
      <c r="M23" s="133" t="s">
        <v>1792</v>
      </c>
    </row>
    <row r="24" spans="1:13" ht="13.5" thickBot="1" x14ac:dyDescent="0.25">
      <c r="A24" s="107" t="s">
        <v>1794</v>
      </c>
      <c r="B24" s="120">
        <v>8000</v>
      </c>
      <c r="D24" s="107" t="s">
        <v>1794</v>
      </c>
      <c r="E24" s="120">
        <v>3000</v>
      </c>
      <c r="J24" s="135" t="s">
        <v>1812</v>
      </c>
      <c r="K24" s="136"/>
      <c r="L24" s="256">
        <f>L23*L19</f>
        <v>2550</v>
      </c>
      <c r="M24" s="137" t="s">
        <v>1803</v>
      </c>
    </row>
    <row r="25" spans="1:13" x14ac:dyDescent="0.2">
      <c r="A25" s="107" t="s">
        <v>1809</v>
      </c>
      <c r="B25" s="131">
        <f>(B23*B24/12000)*B22</f>
        <v>3325</v>
      </c>
      <c r="C25" s="107" t="s">
        <v>1803</v>
      </c>
      <c r="D25" s="107" t="s">
        <v>1809</v>
      </c>
      <c r="E25" s="131">
        <f>(E23*E24/12000)*E22</f>
        <v>1163.75</v>
      </c>
      <c r="F25" s="107" t="s">
        <v>1803</v>
      </c>
      <c r="G25" s="122">
        <f>B25+E25</f>
        <v>4488.75</v>
      </c>
      <c r="H25" s="108" t="s">
        <v>1815</v>
      </c>
      <c r="J25" s="108"/>
    </row>
    <row r="26" spans="1:13" ht="13.5" thickBot="1" x14ac:dyDescent="0.25">
      <c r="F26" s="125" t="s">
        <v>1816</v>
      </c>
      <c r="G26" s="138">
        <f>SUM(G19:G25)</f>
        <v>47842.829999999994</v>
      </c>
    </row>
    <row r="27" spans="1:13" ht="13.5" thickBot="1" x14ac:dyDescent="0.25">
      <c r="A27" s="125" t="s">
        <v>1817</v>
      </c>
      <c r="D27" s="125" t="s">
        <v>1818</v>
      </c>
      <c r="J27" s="139" t="s">
        <v>1820</v>
      </c>
      <c r="K27" s="138">
        <f>G26+G37</f>
        <v>57936.16333333333</v>
      </c>
      <c r="L27" s="257">
        <f>MAX(L11,K27)</f>
        <v>57936.16333333333</v>
      </c>
    </row>
    <row r="28" spans="1:13" x14ac:dyDescent="0.2">
      <c r="A28" s="107" t="s">
        <v>1804</v>
      </c>
      <c r="B28" s="108">
        <v>160</v>
      </c>
      <c r="D28" s="107" t="s">
        <v>1804</v>
      </c>
      <c r="E28" s="108">
        <v>160</v>
      </c>
    </row>
    <row r="29" spans="1:13" x14ac:dyDescent="0.2">
      <c r="A29" s="107" t="s">
        <v>1806</v>
      </c>
      <c r="B29" s="108">
        <v>21.25</v>
      </c>
      <c r="D29" s="107" t="s">
        <v>1806</v>
      </c>
      <c r="E29" s="108">
        <v>27.75</v>
      </c>
    </row>
    <row r="30" spans="1:13" x14ac:dyDescent="0.2">
      <c r="A30" s="107" t="s">
        <v>1794</v>
      </c>
      <c r="B30" s="120">
        <v>4000</v>
      </c>
      <c r="D30" s="107" t="s">
        <v>1794</v>
      </c>
      <c r="E30" s="120">
        <v>14000</v>
      </c>
    </row>
    <row r="31" spans="1:13" x14ac:dyDescent="0.2">
      <c r="A31" s="107" t="s">
        <v>1809</v>
      </c>
      <c r="B31" s="131">
        <f>(B29*B30/12000)*B28</f>
        <v>1133.3333333333333</v>
      </c>
      <c r="C31" s="107" t="s">
        <v>1803</v>
      </c>
      <c r="D31" s="107" t="s">
        <v>1809</v>
      </c>
      <c r="E31" s="131">
        <f>(E29*E30/12000)*E28</f>
        <v>5180</v>
      </c>
      <c r="F31" s="107" t="s">
        <v>1803</v>
      </c>
      <c r="G31" s="122">
        <f>B31+E31</f>
        <v>6313.333333333333</v>
      </c>
      <c r="H31" s="108" t="s">
        <v>1819</v>
      </c>
      <c r="K31" s="107"/>
    </row>
    <row r="32" spans="1:13" x14ac:dyDescent="0.2">
      <c r="A32" s="125" t="s">
        <v>1821</v>
      </c>
      <c r="D32" s="125" t="s">
        <v>1822</v>
      </c>
    </row>
    <row r="33" spans="1:8" x14ac:dyDescent="0.2">
      <c r="A33" s="107" t="s">
        <v>1804</v>
      </c>
      <c r="B33" s="108">
        <v>160</v>
      </c>
      <c r="D33" s="107" t="s">
        <v>1804</v>
      </c>
      <c r="E33" s="108">
        <v>160</v>
      </c>
    </row>
    <row r="34" spans="1:8" x14ac:dyDescent="0.2">
      <c r="A34" s="107" t="s">
        <v>1806</v>
      </c>
      <c r="B34" s="108">
        <v>26.25</v>
      </c>
      <c r="D34" s="107" t="s">
        <v>1806</v>
      </c>
      <c r="E34" s="108">
        <v>24.5</v>
      </c>
    </row>
    <row r="35" spans="1:8" x14ac:dyDescent="0.2">
      <c r="A35" s="107" t="s">
        <v>1794</v>
      </c>
      <c r="B35" s="120">
        <v>8000</v>
      </c>
      <c r="D35" s="107" t="s">
        <v>1794</v>
      </c>
      <c r="E35" s="120">
        <v>3000</v>
      </c>
    </row>
    <row r="36" spans="1:8" x14ac:dyDescent="0.2">
      <c r="A36" s="107" t="s">
        <v>1809</v>
      </c>
      <c r="B36" s="131">
        <f>(B34*B35/12000)*B33</f>
        <v>2800</v>
      </c>
      <c r="C36" s="107" t="s">
        <v>1803</v>
      </c>
      <c r="D36" s="107" t="s">
        <v>1809</v>
      </c>
      <c r="E36" s="131">
        <f>(E34*E35/12000)*E33</f>
        <v>980</v>
      </c>
      <c r="F36" s="107" t="s">
        <v>1803</v>
      </c>
      <c r="G36" s="122">
        <f>B36+E36</f>
        <v>3780</v>
      </c>
      <c r="H36" s="108" t="s">
        <v>1823</v>
      </c>
    </row>
    <row r="37" spans="1:8" x14ac:dyDescent="0.2">
      <c r="F37" s="125" t="s">
        <v>1816</v>
      </c>
      <c r="G37" s="138">
        <f>SUM(G31:G36)</f>
        <v>10093.333333333332</v>
      </c>
    </row>
    <row r="40" spans="1:8" x14ac:dyDescent="0.2">
      <c r="D40" s="258" t="s">
        <v>1177</v>
      </c>
      <c r="E40" s="140">
        <v>5</v>
      </c>
      <c r="F40" s="142">
        <f>IF($B$61&lt;=120,$B$61*19350,"Too Many!")</f>
        <v>0</v>
      </c>
    </row>
    <row r="41" spans="1:8" x14ac:dyDescent="0.2">
      <c r="D41" s="258"/>
      <c r="E41" s="140">
        <v>834</v>
      </c>
      <c r="F41" s="142">
        <f>IF($B$62&lt;=6150,($B$62*90)+((E41/10)*200), "Too Many!")</f>
        <v>16680</v>
      </c>
    </row>
    <row r="42" spans="1:8" ht="13.5" thickBot="1" x14ac:dyDescent="0.25">
      <c r="D42" s="258"/>
      <c r="E42" s="141">
        <v>1</v>
      </c>
      <c r="F42" s="259">
        <f>65000+6600</f>
        <v>71600</v>
      </c>
    </row>
    <row r="43" spans="1:8" ht="13.5" thickBot="1" x14ac:dyDescent="0.25">
      <c r="D43" s="258"/>
      <c r="E43" s="260">
        <f>IF(AND(E40&lt;=24,E45&gt;615),"Too Big",IF(AND(E40&lt;=24,E45&gt;473),4,IF(AND(E40&lt;=24,E45&gt;343),3,IF(AND(E40&lt;=24,E45&gt;213),2,IF(AND(E40&lt;=24,E45&gt;83),1,0)))))</f>
        <v>1</v>
      </c>
      <c r="F43" s="142">
        <f>SUM(E40*19900)</f>
        <v>99500</v>
      </c>
    </row>
    <row r="44" spans="1:8" x14ac:dyDescent="0.2">
      <c r="D44" s="258"/>
      <c r="E44" s="140">
        <f>IF(AND(E40&gt;120),"Too Big",IF(AND(E40&gt;96),4,IF(AND(E40&gt;72),3,IF(AND(E40&gt;48),2,IF(AND(E40&gt;24),1,0)))))</f>
        <v>0</v>
      </c>
      <c r="F44" s="142">
        <f>SUM((E44)*48400)</f>
        <v>0</v>
      </c>
    </row>
    <row r="45" spans="1:8" x14ac:dyDescent="0.2">
      <c r="D45" s="258" t="s">
        <v>1178</v>
      </c>
      <c r="E45" s="140">
        <f>ROUNDUP(E41/10,0)</f>
        <v>84</v>
      </c>
      <c r="F45" s="142">
        <f>(E45-10)*800</f>
        <v>59200</v>
      </c>
    </row>
    <row r="46" spans="1:8" x14ac:dyDescent="0.2">
      <c r="D46" s="258"/>
      <c r="E46" s="140"/>
      <c r="F46" s="143"/>
    </row>
    <row r="47" spans="1:8" x14ac:dyDescent="0.2">
      <c r="D47" s="258"/>
      <c r="E47" s="140"/>
      <c r="F47" s="142"/>
    </row>
    <row r="48" spans="1:8" x14ac:dyDescent="0.2">
      <c r="D48" s="258"/>
      <c r="E48" s="140"/>
      <c r="F48" s="142"/>
    </row>
    <row r="49" spans="4:6" x14ac:dyDescent="0.2">
      <c r="D49" s="258"/>
      <c r="E49" s="140"/>
      <c r="F49" s="144"/>
    </row>
    <row r="50" spans="4:6" x14ac:dyDescent="0.2">
      <c r="D50" s="258"/>
      <c r="E50" s="140"/>
      <c r="F50" s="145"/>
    </row>
    <row r="51" spans="4:6" x14ac:dyDescent="0.2">
      <c r="D51" s="258"/>
      <c r="E51" s="140"/>
      <c r="F51" s="145"/>
    </row>
    <row r="52" spans="4:6" x14ac:dyDescent="0.2">
      <c r="D52" s="258"/>
      <c r="E52" s="140"/>
      <c r="F52" s="145"/>
    </row>
    <row r="53" spans="4:6" x14ac:dyDescent="0.2">
      <c r="D53" s="258"/>
      <c r="E53" s="140"/>
      <c r="F53" s="145"/>
    </row>
    <row r="54" spans="4:6" x14ac:dyDescent="0.2">
      <c r="D54" s="258"/>
      <c r="E54" s="140"/>
      <c r="F54" s="146"/>
    </row>
    <row r="55" spans="4:6" x14ac:dyDescent="0.2">
      <c r="D55" s="258"/>
      <c r="E55" s="140"/>
      <c r="F55" s="142"/>
    </row>
    <row r="56" spans="4:6" x14ac:dyDescent="0.2">
      <c r="D56" s="258"/>
      <c r="E56" s="140"/>
      <c r="F56" s="144"/>
    </row>
    <row r="57" spans="4:6" x14ac:dyDescent="0.2">
      <c r="D57" s="258"/>
      <c r="E57" s="140"/>
      <c r="F57" s="140"/>
    </row>
    <row r="58" spans="4:6" x14ac:dyDescent="0.2">
      <c r="D58" s="258"/>
      <c r="E58" s="140"/>
      <c r="F58" s="147"/>
    </row>
    <row r="59" spans="4:6" x14ac:dyDescent="0.2">
      <c r="D59" s="258"/>
      <c r="E59" s="140"/>
      <c r="F59" s="147"/>
    </row>
    <row r="60" spans="4:6" x14ac:dyDescent="0.2">
      <c r="D60" s="258"/>
      <c r="E60" s="140"/>
      <c r="F60" s="147"/>
    </row>
  </sheetData>
  <customSheetViews>
    <customSheetView guid="{32E1B1E0-F29A-4FB3-9E7F-F78F245BC75E}" scale="85" fitToPage="1" showRuler="0">
      <selection activeCell="A31" sqref="A31"/>
      <pageMargins left="0.25" right="0.25" top="0.5" bottom="0.5" header="0.5" footer="0.5"/>
      <pageSetup scale="85" orientation="landscape" horizontalDpi="360" verticalDpi="300" r:id="rId1"/>
      <headerFooter alignWithMargins="0"/>
    </customSheetView>
  </customSheetViews>
  <phoneticPr fontId="0" type="noConversion"/>
  <pageMargins left="0.25" right="0.25" top="0.5" bottom="0.5" header="0.5" footer="0.5"/>
  <pageSetup scale="85" orientation="landscape" horizontalDpi="360" verticalDpi="300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tabColor indexed="53"/>
  </sheetPr>
  <dimension ref="A1:K23"/>
  <sheetViews>
    <sheetView zoomScale="145" workbookViewId="0"/>
  </sheetViews>
  <sheetFormatPr defaultColWidth="8.85546875" defaultRowHeight="12.75" x14ac:dyDescent="0.2"/>
  <cols>
    <col min="1" max="2" width="8.85546875" style="97"/>
    <col min="3" max="3" width="7.42578125" style="97" customWidth="1"/>
    <col min="4" max="4" width="16.7109375" style="97" customWidth="1"/>
    <col min="5" max="5" width="5.7109375" style="97" customWidth="1"/>
    <col min="6" max="6" width="20.140625" style="97" customWidth="1"/>
    <col min="7" max="7" width="8.7109375" style="97" bestFit="1" customWidth="1"/>
    <col min="8" max="8" width="24" style="97" bestFit="1" customWidth="1"/>
    <col min="9" max="9" width="8.85546875" style="97"/>
    <col min="10" max="10" width="11.85546875" style="97" customWidth="1"/>
    <col min="11" max="11" width="12.5703125" style="97" bestFit="1" customWidth="1"/>
    <col min="12" max="16384" width="8.85546875" style="97"/>
  </cols>
  <sheetData>
    <row r="1" spans="1:11" x14ac:dyDescent="0.2">
      <c r="A1" s="97" t="s">
        <v>1754</v>
      </c>
      <c r="B1" s="97" t="s">
        <v>1855</v>
      </c>
      <c r="C1" s="97" t="s">
        <v>1853</v>
      </c>
      <c r="D1" s="97" t="s">
        <v>1852</v>
      </c>
      <c r="G1" s="97" t="s">
        <v>1858</v>
      </c>
      <c r="H1" s="74" t="s">
        <v>24</v>
      </c>
      <c r="J1" s="97" t="s">
        <v>1444</v>
      </c>
      <c r="K1" s="97" t="s">
        <v>1445</v>
      </c>
    </row>
    <row r="2" spans="1:11" x14ac:dyDescent="0.2">
      <c r="G2" s="97" t="s">
        <v>1861</v>
      </c>
      <c r="H2" s="74" t="s">
        <v>27</v>
      </c>
      <c r="J2" s="106">
        <v>39513</v>
      </c>
      <c r="K2" s="106"/>
    </row>
    <row r="3" spans="1:11" x14ac:dyDescent="0.2">
      <c r="G3" s="97" t="s">
        <v>1864</v>
      </c>
      <c r="H3" s="74" t="s">
        <v>29</v>
      </c>
      <c r="J3" s="106">
        <v>39514</v>
      </c>
      <c r="K3" s="106"/>
    </row>
    <row r="4" spans="1:11" x14ac:dyDescent="0.2">
      <c r="G4" s="97" t="s">
        <v>1857</v>
      </c>
      <c r="H4" s="74" t="s">
        <v>1866</v>
      </c>
      <c r="J4" s="106">
        <v>39517</v>
      </c>
      <c r="K4" s="106"/>
    </row>
    <row r="5" spans="1:11" x14ac:dyDescent="0.2">
      <c r="H5" s="74" t="s">
        <v>1867</v>
      </c>
      <c r="J5" s="106">
        <v>39518</v>
      </c>
      <c r="K5" s="106"/>
    </row>
    <row r="6" spans="1:11" x14ac:dyDescent="0.2">
      <c r="H6" s="74" t="s">
        <v>1190</v>
      </c>
      <c r="J6" s="106">
        <v>39518</v>
      </c>
      <c r="K6" s="106"/>
    </row>
    <row r="7" spans="1:11" x14ac:dyDescent="0.2">
      <c r="H7" s="74" t="s">
        <v>1189</v>
      </c>
      <c r="J7" s="106">
        <v>39519</v>
      </c>
      <c r="K7" s="106"/>
    </row>
    <row r="8" spans="1:11" x14ac:dyDescent="0.2">
      <c r="H8" s="74" t="s">
        <v>30</v>
      </c>
      <c r="J8" s="106">
        <v>39520</v>
      </c>
      <c r="K8" s="106"/>
    </row>
    <row r="9" spans="1:11" x14ac:dyDescent="0.2">
      <c r="H9" s="74" t="s">
        <v>1868</v>
      </c>
      <c r="J9" s="106">
        <v>39521</v>
      </c>
      <c r="K9" s="106"/>
    </row>
    <row r="10" spans="1:11" x14ac:dyDescent="0.2">
      <c r="H10" s="74" t="s">
        <v>1869</v>
      </c>
      <c r="J10" s="106">
        <v>39521</v>
      </c>
      <c r="K10" s="106"/>
    </row>
    <row r="11" spans="1:11" x14ac:dyDescent="0.2">
      <c r="H11" s="74" t="s">
        <v>1870</v>
      </c>
      <c r="J11" s="106">
        <v>39524</v>
      </c>
      <c r="K11" s="106"/>
    </row>
    <row r="12" spans="1:11" x14ac:dyDescent="0.2">
      <c r="H12" s="74" t="s">
        <v>1871</v>
      </c>
      <c r="J12" s="106">
        <v>39525</v>
      </c>
      <c r="K12" s="106"/>
    </row>
    <row r="13" spans="1:11" x14ac:dyDescent="0.2">
      <c r="H13" s="74" t="s">
        <v>1873</v>
      </c>
      <c r="J13" s="106">
        <v>39526</v>
      </c>
      <c r="K13" s="106"/>
    </row>
    <row r="14" spans="1:11" x14ac:dyDescent="0.2">
      <c r="H14" s="74" t="s">
        <v>1874</v>
      </c>
      <c r="J14" s="106">
        <v>39527</v>
      </c>
      <c r="K14" s="106"/>
    </row>
    <row r="15" spans="1:11" x14ac:dyDescent="0.2">
      <c r="H15" s="74" t="s">
        <v>1875</v>
      </c>
      <c r="J15" s="106">
        <v>39528</v>
      </c>
      <c r="K15" s="106"/>
    </row>
    <row r="16" spans="1:11" x14ac:dyDescent="0.2">
      <c r="H16" s="74" t="s">
        <v>1876</v>
      </c>
    </row>
    <row r="17" spans="8:8" x14ac:dyDescent="0.2">
      <c r="H17" s="74" t="s">
        <v>1877</v>
      </c>
    </row>
    <row r="18" spans="8:8" x14ac:dyDescent="0.2">
      <c r="H18" s="74" t="s">
        <v>31</v>
      </c>
    </row>
    <row r="19" spans="8:8" x14ac:dyDescent="0.2">
      <c r="H19" s="74" t="s">
        <v>1878</v>
      </c>
    </row>
    <row r="20" spans="8:8" x14ac:dyDescent="0.2">
      <c r="H20" s="74" t="s">
        <v>1879</v>
      </c>
    </row>
    <row r="21" spans="8:8" x14ac:dyDescent="0.2">
      <c r="H21" s="74" t="s">
        <v>1880</v>
      </c>
    </row>
    <row r="22" spans="8:8" x14ac:dyDescent="0.2">
      <c r="H22" s="74" t="s">
        <v>1881</v>
      </c>
    </row>
    <row r="23" spans="8:8" x14ac:dyDescent="0.2">
      <c r="H23" s="74" t="s">
        <v>1191</v>
      </c>
    </row>
  </sheetData>
  <phoneticPr fontId="0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 enableFormatConditionsCalculation="0">
    <tabColor indexed="11"/>
  </sheetPr>
  <dimension ref="A1:L33"/>
  <sheetViews>
    <sheetView workbookViewId="0">
      <selection activeCell="G22" sqref="G22"/>
    </sheetView>
  </sheetViews>
  <sheetFormatPr defaultColWidth="8.85546875" defaultRowHeight="12.75" x14ac:dyDescent="0.2"/>
  <cols>
    <col min="1" max="2" width="8.85546875" style="97"/>
    <col min="3" max="3" width="14.140625" style="97" customWidth="1"/>
    <col min="4" max="8" width="8.85546875" style="97"/>
    <col min="9" max="9" width="12.140625" style="97" bestFit="1" customWidth="1"/>
    <col min="10" max="16384" width="8.85546875" style="97"/>
  </cols>
  <sheetData>
    <row r="1" spans="1:12" x14ac:dyDescent="0.2">
      <c r="A1" s="98" t="s">
        <v>1849</v>
      </c>
      <c r="B1" s="99" t="s">
        <v>164</v>
      </c>
      <c r="C1" s="98" t="s">
        <v>2154</v>
      </c>
      <c r="E1" s="100">
        <v>4.3700000000000003E-2</v>
      </c>
      <c r="H1" s="98" t="s">
        <v>1855</v>
      </c>
      <c r="I1" s="99" t="s">
        <v>1320</v>
      </c>
      <c r="J1" s="71">
        <v>4.4299999999999999E-2</v>
      </c>
    </row>
    <row r="2" spans="1:12" x14ac:dyDescent="0.2">
      <c r="A2" s="101">
        <v>228</v>
      </c>
      <c r="B2" s="102">
        <v>8.6199999999999992</v>
      </c>
      <c r="C2" s="103">
        <f>B2*$E$1+B2</f>
        <v>8.9966939999999997</v>
      </c>
      <c r="H2" s="83">
        <v>35684</v>
      </c>
      <c r="I2" s="104">
        <f>H2*$J$1+H2</f>
        <v>37264.801200000002</v>
      </c>
      <c r="J2" s="74"/>
      <c r="L2" s="97">
        <v>4.5999999999999996</v>
      </c>
    </row>
    <row r="3" spans="1:12" x14ac:dyDescent="0.2">
      <c r="A3" s="101">
        <v>265</v>
      </c>
      <c r="B3" s="102">
        <v>3.2</v>
      </c>
      <c r="H3" s="83">
        <v>66583</v>
      </c>
      <c r="I3" s="105"/>
      <c r="J3" s="74"/>
      <c r="L3" s="97">
        <v>4.5999999999999996</v>
      </c>
    </row>
    <row r="4" spans="1:12" x14ac:dyDescent="0.2">
      <c r="A4" s="101">
        <v>285</v>
      </c>
      <c r="B4" s="102">
        <v>4.16</v>
      </c>
      <c r="H4" s="83">
        <v>76698</v>
      </c>
      <c r="I4" s="105"/>
      <c r="J4" s="74"/>
      <c r="L4" s="97">
        <v>4.5999999999999996</v>
      </c>
    </row>
    <row r="5" spans="1:12" x14ac:dyDescent="0.2">
      <c r="A5" s="101">
        <v>291</v>
      </c>
      <c r="B5" s="102">
        <v>7.77</v>
      </c>
      <c r="H5" s="83">
        <v>42544</v>
      </c>
      <c r="I5" s="105"/>
      <c r="J5" s="74"/>
      <c r="L5" s="97">
        <v>4.5999999999999996</v>
      </c>
    </row>
    <row r="6" spans="1:12" x14ac:dyDescent="0.2">
      <c r="A6" s="101">
        <v>366</v>
      </c>
      <c r="B6" s="102">
        <v>6.32</v>
      </c>
      <c r="H6" s="83">
        <v>79766</v>
      </c>
      <c r="I6" s="105"/>
      <c r="J6" s="74"/>
      <c r="L6" s="97">
        <v>4.5999999999999996</v>
      </c>
    </row>
    <row r="7" spans="1:12" x14ac:dyDescent="0.2">
      <c r="A7" s="101">
        <v>521</v>
      </c>
      <c r="B7" s="102">
        <v>4.8899999999999997</v>
      </c>
      <c r="H7" s="83">
        <v>60838</v>
      </c>
      <c r="I7" s="105"/>
      <c r="J7" s="74"/>
      <c r="L7" s="97">
        <f>SUM(L2:L6)</f>
        <v>23</v>
      </c>
    </row>
    <row r="8" spans="1:12" x14ac:dyDescent="0.2">
      <c r="A8" s="101">
        <v>550</v>
      </c>
      <c r="B8" s="102">
        <v>7.88</v>
      </c>
      <c r="H8" s="83">
        <v>85302</v>
      </c>
      <c r="I8" s="105"/>
      <c r="J8" s="74"/>
    </row>
    <row r="9" spans="1:12" x14ac:dyDescent="0.2">
      <c r="A9" s="101">
        <v>600</v>
      </c>
      <c r="B9" s="102">
        <v>2.0499999999999998</v>
      </c>
      <c r="H9" s="83">
        <v>72096</v>
      </c>
      <c r="I9" s="105"/>
      <c r="J9" s="74"/>
    </row>
    <row r="10" spans="1:12" x14ac:dyDescent="0.2">
      <c r="A10" s="101">
        <v>629</v>
      </c>
      <c r="B10" s="102">
        <v>4.5999999999999996</v>
      </c>
      <c r="H10" s="83">
        <v>24557</v>
      </c>
      <c r="I10" s="105"/>
      <c r="J10" s="74"/>
    </row>
    <row r="11" spans="1:12" x14ac:dyDescent="0.2">
      <c r="A11" s="101">
        <v>754</v>
      </c>
      <c r="B11" s="102">
        <v>1.76</v>
      </c>
      <c r="H11" s="83">
        <v>75159</v>
      </c>
      <c r="I11" s="105"/>
      <c r="J11" s="74"/>
    </row>
    <row r="12" spans="1:12" x14ac:dyDescent="0.2">
      <c r="A12" s="101">
        <v>768</v>
      </c>
      <c r="B12" s="102">
        <v>7.52</v>
      </c>
      <c r="H12" s="83">
        <v>74846</v>
      </c>
      <c r="I12" s="105"/>
      <c r="J12" s="74"/>
    </row>
    <row r="13" spans="1:12" x14ac:dyDescent="0.2">
      <c r="A13" s="101">
        <v>796</v>
      </c>
      <c r="B13" s="102">
        <v>1.53</v>
      </c>
      <c r="H13" s="83">
        <v>30789</v>
      </c>
      <c r="I13" s="105"/>
      <c r="J13" s="74"/>
    </row>
    <row r="14" spans="1:12" x14ac:dyDescent="0.2">
      <c r="A14" s="101">
        <v>840</v>
      </c>
      <c r="B14" s="102">
        <v>9.19</v>
      </c>
      <c r="H14" s="83">
        <v>49356</v>
      </c>
      <c r="I14" s="105"/>
      <c r="J14" s="74"/>
    </row>
    <row r="15" spans="1:12" x14ac:dyDescent="0.2">
      <c r="A15" s="101">
        <v>861</v>
      </c>
      <c r="B15" s="102">
        <v>5.31</v>
      </c>
      <c r="H15" s="83">
        <v>37674</v>
      </c>
      <c r="I15" s="105"/>
      <c r="J15" s="74"/>
    </row>
    <row r="16" spans="1:12" x14ac:dyDescent="0.2">
      <c r="A16" s="101">
        <v>869</v>
      </c>
      <c r="B16" s="102">
        <v>5.74</v>
      </c>
      <c r="H16" s="83">
        <v>72833</v>
      </c>
      <c r="I16" s="105"/>
      <c r="J16" s="74"/>
    </row>
    <row r="17" spans="1:10" x14ac:dyDescent="0.2">
      <c r="A17" s="101">
        <v>882</v>
      </c>
      <c r="B17" s="102">
        <v>1.84</v>
      </c>
      <c r="H17" s="83">
        <v>58299</v>
      </c>
      <c r="I17" s="105"/>
      <c r="J17" s="74"/>
    </row>
    <row r="18" spans="1:10" x14ac:dyDescent="0.2">
      <c r="A18" s="101"/>
      <c r="H18" s="83">
        <v>26801</v>
      </c>
      <c r="I18" s="105"/>
      <c r="J18" s="74"/>
    </row>
    <row r="19" spans="1:10" x14ac:dyDescent="0.2">
      <c r="A19" s="101"/>
      <c r="H19" s="83">
        <v>30450</v>
      </c>
      <c r="I19" s="105"/>
      <c r="J19" s="74"/>
    </row>
    <row r="20" spans="1:10" x14ac:dyDescent="0.2">
      <c r="A20" s="101"/>
      <c r="H20" s="83">
        <v>15248</v>
      </c>
      <c r="I20" s="105"/>
      <c r="J20" s="74"/>
    </row>
    <row r="21" spans="1:10" x14ac:dyDescent="0.2">
      <c r="A21" s="101"/>
      <c r="H21" s="83">
        <v>17742</v>
      </c>
      <c r="I21" s="105"/>
      <c r="J21" s="74"/>
    </row>
    <row r="22" spans="1:10" x14ac:dyDescent="0.2">
      <c r="A22" s="101"/>
      <c r="H22" s="83">
        <v>29073</v>
      </c>
      <c r="I22" s="105"/>
      <c r="J22" s="74"/>
    </row>
    <row r="23" spans="1:10" x14ac:dyDescent="0.2">
      <c r="A23" s="101"/>
      <c r="H23" s="83">
        <v>10645</v>
      </c>
      <c r="I23" s="105"/>
      <c r="J23" s="74"/>
    </row>
    <row r="24" spans="1:10" x14ac:dyDescent="0.2">
      <c r="A24" s="101"/>
      <c r="H24" s="83">
        <v>41353</v>
      </c>
      <c r="I24" s="105"/>
      <c r="J24" s="74"/>
    </row>
    <row r="25" spans="1:10" x14ac:dyDescent="0.2">
      <c r="A25" s="101"/>
      <c r="H25" s="83">
        <v>73448</v>
      </c>
      <c r="I25" s="105"/>
      <c r="J25" s="74"/>
    </row>
    <row r="26" spans="1:10" x14ac:dyDescent="0.2">
      <c r="A26" s="101"/>
      <c r="H26" s="83">
        <v>49367</v>
      </c>
      <c r="I26" s="105"/>
      <c r="J26" s="74"/>
    </row>
    <row r="27" spans="1:10" x14ac:dyDescent="0.2">
      <c r="A27" s="101"/>
      <c r="H27" s="83">
        <v>47854</v>
      </c>
      <c r="I27" s="105"/>
      <c r="J27" s="74"/>
    </row>
    <row r="28" spans="1:10" x14ac:dyDescent="0.2">
      <c r="A28" s="101"/>
      <c r="H28" s="83">
        <v>56441</v>
      </c>
      <c r="I28" s="105"/>
      <c r="J28" s="74"/>
    </row>
    <row r="29" spans="1:10" x14ac:dyDescent="0.2">
      <c r="A29" s="101"/>
      <c r="H29" s="83">
        <v>33648</v>
      </c>
      <c r="I29" s="105"/>
      <c r="J29" s="74"/>
    </row>
    <row r="30" spans="1:10" x14ac:dyDescent="0.2">
      <c r="A30" s="101"/>
      <c r="H30" s="83">
        <v>30358</v>
      </c>
      <c r="I30" s="105"/>
      <c r="J30" s="74"/>
    </row>
    <row r="31" spans="1:10" x14ac:dyDescent="0.2">
      <c r="A31" s="101"/>
      <c r="H31" s="83">
        <v>51183</v>
      </c>
      <c r="I31" s="105"/>
      <c r="J31" s="74"/>
    </row>
    <row r="32" spans="1:10" x14ac:dyDescent="0.2">
      <c r="A32" s="101"/>
      <c r="H32" s="83">
        <v>11026</v>
      </c>
      <c r="I32" s="105"/>
      <c r="J32" s="74"/>
    </row>
    <row r="33" spans="1:10" x14ac:dyDescent="0.2">
      <c r="A33" s="101"/>
      <c r="H33" s="83">
        <v>20030</v>
      </c>
      <c r="I33" s="105"/>
      <c r="J33" s="74"/>
    </row>
  </sheetData>
  <phoneticPr fontId="8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 enableFormatConditionsCalculation="0">
    <tabColor indexed="11"/>
  </sheetPr>
  <dimension ref="A1:E8"/>
  <sheetViews>
    <sheetView topLeftCell="A4" zoomScale="145" workbookViewId="0">
      <selection activeCell="C12" sqref="C12"/>
    </sheetView>
  </sheetViews>
  <sheetFormatPr defaultRowHeight="12.75" x14ac:dyDescent="0.2"/>
  <sheetData>
    <row r="1" spans="1:5" x14ac:dyDescent="0.2">
      <c r="D1" t="s">
        <v>1332</v>
      </c>
      <c r="E1">
        <v>92</v>
      </c>
    </row>
    <row r="2" spans="1:5" x14ac:dyDescent="0.2">
      <c r="A2" t="s">
        <v>1329</v>
      </c>
      <c r="B2" s="14">
        <v>0.06</v>
      </c>
      <c r="D2" t="s">
        <v>1333</v>
      </c>
      <c r="E2">
        <v>79</v>
      </c>
    </row>
    <row r="3" spans="1:5" x14ac:dyDescent="0.2">
      <c r="A3" t="s">
        <v>1330</v>
      </c>
      <c r="B3" s="46">
        <v>60</v>
      </c>
      <c r="D3" t="s">
        <v>1334</v>
      </c>
      <c r="E3">
        <v>98</v>
      </c>
    </row>
    <row r="4" spans="1:5" x14ac:dyDescent="0.2">
      <c r="A4" t="s">
        <v>1328</v>
      </c>
      <c r="B4" s="46">
        <v>24000</v>
      </c>
      <c r="D4" t="s">
        <v>1335</v>
      </c>
      <c r="E4">
        <v>82</v>
      </c>
    </row>
    <row r="5" spans="1:5" x14ac:dyDescent="0.2">
      <c r="A5" t="s">
        <v>1331</v>
      </c>
      <c r="B5" s="47">
        <f>PMT(B2/12,B3,-B4)</f>
        <v>463.98723670626993</v>
      </c>
      <c r="D5" t="s">
        <v>1336</v>
      </c>
      <c r="E5">
        <v>86</v>
      </c>
    </row>
    <row r="6" spans="1:5" x14ac:dyDescent="0.2">
      <c r="D6" t="s">
        <v>1337</v>
      </c>
      <c r="E6">
        <v>91</v>
      </c>
    </row>
    <row r="7" spans="1:5" x14ac:dyDescent="0.2">
      <c r="D7" t="s">
        <v>1338</v>
      </c>
    </row>
    <row r="8" spans="1:5" x14ac:dyDescent="0.2">
      <c r="D8" t="s">
        <v>1838</v>
      </c>
      <c r="E8" s="48">
        <f>AVERAGE(E1:E7)</f>
        <v>88</v>
      </c>
    </row>
  </sheetData>
  <phoneticPr fontId="8" type="noConversion"/>
  <dataValidations count="2">
    <dataValidation type="date" operator="greaterThan" allowBlank="1" showInputMessage="1" showErrorMessage="1" sqref="C1:C8">
      <formula1>38718</formula1>
    </dataValidation>
    <dataValidation type="list" allowBlank="1" showInputMessage="1" showErrorMessage="1" sqref="D1:D8">
      <formula1>#REF!</formula1>
    </dataValidation>
  </dataValidations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I1005"/>
  <sheetViews>
    <sheetView workbookViewId="0">
      <selection activeCell="A6" sqref="A6:A8"/>
    </sheetView>
  </sheetViews>
  <sheetFormatPr defaultRowHeight="12.75" x14ac:dyDescent="0.2"/>
  <cols>
    <col min="1" max="1" width="14.7109375" style="7" bestFit="1" customWidth="1"/>
    <col min="2" max="2" width="16.5703125" style="7" bestFit="1" customWidth="1"/>
    <col min="3" max="3" width="6.7109375" style="7" bestFit="1" customWidth="1"/>
    <col min="4" max="4" width="15.140625" style="7" customWidth="1"/>
    <col min="5" max="5" width="8.140625" style="7" customWidth="1"/>
    <col min="6" max="6" width="11.28515625" style="7" bestFit="1" customWidth="1"/>
    <col min="7" max="7" width="16.5703125" style="7" bestFit="1" customWidth="1"/>
    <col min="8" max="8" width="6.7109375" style="7" bestFit="1" customWidth="1"/>
    <col min="9" max="16384" width="9.140625" style="7"/>
  </cols>
  <sheetData>
    <row r="1" spans="1:9" ht="15.75" x14ac:dyDescent="0.25">
      <c r="A1" s="6" t="s">
        <v>1882</v>
      </c>
    </row>
    <row r="3" spans="1:9" ht="15.75" x14ac:dyDescent="0.25">
      <c r="A3" s="6" t="s">
        <v>1883</v>
      </c>
      <c r="B3" s="6"/>
      <c r="C3" s="6"/>
      <c r="D3" s="6"/>
      <c r="E3" s="6"/>
      <c r="F3" s="6" t="s">
        <v>1884</v>
      </c>
      <c r="I3" s="7">
        <f t="array" ref="I3">SUM(IF(RIGHT(F6:F1005,3)="son",1))</f>
        <v>57</v>
      </c>
    </row>
    <row r="4" spans="1:9" ht="15.75" x14ac:dyDescent="0.25">
      <c r="A4" s="6"/>
      <c r="B4" s="6"/>
      <c r="C4" s="6"/>
      <c r="D4" s="6"/>
      <c r="E4" s="6"/>
      <c r="F4" s="6"/>
    </row>
    <row r="5" spans="1:9" x14ac:dyDescent="0.2">
      <c r="A5" s="8" t="s">
        <v>1885</v>
      </c>
      <c r="B5" s="8" t="s">
        <v>1886</v>
      </c>
      <c r="C5" s="8" t="s">
        <v>1887</v>
      </c>
      <c r="D5" s="8"/>
      <c r="F5" s="9" t="s">
        <v>1885</v>
      </c>
      <c r="G5" s="9" t="s">
        <v>1886</v>
      </c>
      <c r="H5" s="9" t="s">
        <v>1887</v>
      </c>
    </row>
    <row r="6" spans="1:9" x14ac:dyDescent="0.2">
      <c r="A6" s="10" t="s">
        <v>1888</v>
      </c>
      <c r="B6" s="11">
        <v>2501922</v>
      </c>
      <c r="C6" s="10">
        <v>1</v>
      </c>
      <c r="F6" s="7" t="s">
        <v>1889</v>
      </c>
      <c r="G6" s="12">
        <v>62175</v>
      </c>
      <c r="H6" s="7">
        <v>463</v>
      </c>
    </row>
    <row r="7" spans="1:9" x14ac:dyDescent="0.2">
      <c r="A7" s="10" t="s">
        <v>1890</v>
      </c>
      <c r="B7" s="11">
        <v>2014470</v>
      </c>
      <c r="C7" s="10">
        <v>2</v>
      </c>
      <c r="E7" s="10"/>
      <c r="F7" s="7" t="s">
        <v>1891</v>
      </c>
      <c r="G7" s="12">
        <v>32331</v>
      </c>
      <c r="H7" s="7">
        <v>896</v>
      </c>
    </row>
    <row r="8" spans="1:9" x14ac:dyDescent="0.2">
      <c r="A8" s="10" t="s">
        <v>1892</v>
      </c>
      <c r="B8" s="11">
        <v>1738413</v>
      </c>
      <c r="C8" s="10">
        <v>3</v>
      </c>
      <c r="F8" s="7" t="s">
        <v>1893</v>
      </c>
      <c r="G8" s="12">
        <v>54714</v>
      </c>
      <c r="H8" s="7">
        <v>519</v>
      </c>
    </row>
    <row r="9" spans="1:9" x14ac:dyDescent="0.2">
      <c r="A9" s="10" t="s">
        <v>1894</v>
      </c>
      <c r="B9" s="11">
        <v>1544427</v>
      </c>
      <c r="C9" s="10">
        <v>4</v>
      </c>
      <c r="F9" s="7" t="s">
        <v>1895</v>
      </c>
      <c r="G9" s="12">
        <v>432738</v>
      </c>
      <c r="H9" s="7">
        <v>36</v>
      </c>
    </row>
    <row r="10" spans="1:9" x14ac:dyDescent="0.2">
      <c r="A10" s="10" t="s">
        <v>1896</v>
      </c>
      <c r="B10" s="11">
        <v>1544427</v>
      </c>
      <c r="C10" s="10">
        <v>5</v>
      </c>
      <c r="F10" s="7" t="s">
        <v>1897</v>
      </c>
      <c r="G10" s="12">
        <v>72123</v>
      </c>
      <c r="H10" s="7">
        <v>394</v>
      </c>
    </row>
    <row r="11" spans="1:9" x14ac:dyDescent="0.2">
      <c r="A11" s="10" t="s">
        <v>1898</v>
      </c>
      <c r="B11" s="11">
        <v>1193760</v>
      </c>
      <c r="C11" s="10">
        <v>6</v>
      </c>
      <c r="F11" s="7" t="s">
        <v>1899</v>
      </c>
      <c r="G11" s="12">
        <v>74610</v>
      </c>
      <c r="H11" s="7">
        <v>359</v>
      </c>
    </row>
    <row r="12" spans="1:9" x14ac:dyDescent="0.2">
      <c r="A12" s="10" t="s">
        <v>1900</v>
      </c>
      <c r="B12" s="11">
        <v>1054488</v>
      </c>
      <c r="C12" s="10">
        <v>7</v>
      </c>
      <c r="F12" s="7" t="s">
        <v>1901</v>
      </c>
      <c r="G12" s="12">
        <v>34818</v>
      </c>
      <c r="H12" s="7">
        <v>833</v>
      </c>
    </row>
    <row r="13" spans="1:9" x14ac:dyDescent="0.2">
      <c r="A13" s="10" t="s">
        <v>1902</v>
      </c>
      <c r="B13" s="11">
        <v>843093</v>
      </c>
      <c r="C13" s="10">
        <v>8</v>
      </c>
      <c r="F13" s="7" t="s">
        <v>1903</v>
      </c>
      <c r="G13" s="12">
        <v>32331</v>
      </c>
      <c r="H13" s="7">
        <v>899</v>
      </c>
    </row>
    <row r="14" spans="1:9" x14ac:dyDescent="0.2">
      <c r="A14" s="10" t="s">
        <v>1904</v>
      </c>
      <c r="B14" s="11">
        <v>775944</v>
      </c>
      <c r="C14" s="10">
        <v>9</v>
      </c>
      <c r="F14" s="7" t="s">
        <v>1905</v>
      </c>
      <c r="G14" s="12">
        <v>211395</v>
      </c>
      <c r="H14" s="7">
        <v>96</v>
      </c>
    </row>
    <row r="15" spans="1:9" x14ac:dyDescent="0.2">
      <c r="A15" s="10" t="s">
        <v>1906</v>
      </c>
      <c r="B15" s="11">
        <v>773457</v>
      </c>
      <c r="C15" s="10">
        <v>10</v>
      </c>
      <c r="F15" s="7" t="s">
        <v>1907</v>
      </c>
      <c r="G15" s="12">
        <v>32331</v>
      </c>
      <c r="H15" s="7">
        <v>894</v>
      </c>
    </row>
    <row r="16" spans="1:9" x14ac:dyDescent="0.2">
      <c r="A16" s="10" t="s">
        <v>1908</v>
      </c>
      <c r="B16" s="11">
        <v>773457</v>
      </c>
      <c r="C16" s="10">
        <v>11</v>
      </c>
      <c r="F16" s="7" t="s">
        <v>1909</v>
      </c>
      <c r="G16" s="12">
        <v>494913</v>
      </c>
      <c r="H16" s="7">
        <v>27</v>
      </c>
    </row>
    <row r="17" spans="1:8" x14ac:dyDescent="0.2">
      <c r="A17" s="10" t="s">
        <v>1910</v>
      </c>
      <c r="B17" s="11">
        <v>773457</v>
      </c>
      <c r="C17" s="10">
        <v>12</v>
      </c>
      <c r="F17" s="7" t="s">
        <v>1911</v>
      </c>
      <c r="G17" s="12">
        <v>57201</v>
      </c>
      <c r="H17" s="7">
        <v>495</v>
      </c>
    </row>
    <row r="18" spans="1:8" x14ac:dyDescent="0.2">
      <c r="A18" s="10" t="s">
        <v>1912</v>
      </c>
      <c r="B18" s="11">
        <v>770970</v>
      </c>
      <c r="C18" s="10">
        <v>13</v>
      </c>
      <c r="F18" s="7" t="s">
        <v>1913</v>
      </c>
      <c r="G18" s="12">
        <v>34818</v>
      </c>
      <c r="H18" s="7">
        <v>883</v>
      </c>
    </row>
    <row r="19" spans="1:8" x14ac:dyDescent="0.2">
      <c r="A19" s="10" t="s">
        <v>1914</v>
      </c>
      <c r="B19" s="11">
        <v>693873</v>
      </c>
      <c r="C19" s="10">
        <v>14</v>
      </c>
      <c r="F19" s="7" t="s">
        <v>1915</v>
      </c>
      <c r="G19" s="12">
        <v>67149</v>
      </c>
      <c r="H19" s="7">
        <v>425</v>
      </c>
    </row>
    <row r="20" spans="1:8" x14ac:dyDescent="0.2">
      <c r="A20" s="10" t="s">
        <v>1916</v>
      </c>
      <c r="B20" s="11">
        <v>683925</v>
      </c>
      <c r="C20" s="10">
        <v>15</v>
      </c>
      <c r="F20" s="7" t="s">
        <v>1917</v>
      </c>
      <c r="G20" s="12">
        <v>119376</v>
      </c>
      <c r="H20" s="7">
        <v>220</v>
      </c>
    </row>
    <row r="21" spans="1:8" x14ac:dyDescent="0.2">
      <c r="A21" s="10" t="s">
        <v>1918</v>
      </c>
      <c r="B21" s="11">
        <v>678951</v>
      </c>
      <c r="C21" s="10">
        <v>16</v>
      </c>
      <c r="F21" s="7" t="s">
        <v>1908</v>
      </c>
      <c r="G21" s="12">
        <v>773457</v>
      </c>
      <c r="H21" s="7">
        <v>11</v>
      </c>
    </row>
    <row r="22" spans="1:8" x14ac:dyDescent="0.2">
      <c r="A22" s="10" t="s">
        <v>1919</v>
      </c>
      <c r="B22" s="11">
        <v>669003</v>
      </c>
      <c r="C22" s="10">
        <v>17</v>
      </c>
      <c r="F22" s="7" t="s">
        <v>1920</v>
      </c>
      <c r="G22" s="12">
        <v>134298</v>
      </c>
      <c r="H22" s="7">
        <v>183</v>
      </c>
    </row>
    <row r="23" spans="1:8" x14ac:dyDescent="0.2">
      <c r="A23" s="10" t="s">
        <v>1921</v>
      </c>
      <c r="B23" s="11">
        <v>631698</v>
      </c>
      <c r="C23" s="10">
        <v>18</v>
      </c>
      <c r="F23" s="7" t="s">
        <v>2124</v>
      </c>
      <c r="G23" s="12">
        <v>54714</v>
      </c>
      <c r="H23" s="7">
        <v>528</v>
      </c>
    </row>
    <row r="24" spans="1:8" x14ac:dyDescent="0.2">
      <c r="A24" s="10" t="s">
        <v>2125</v>
      </c>
      <c r="B24" s="11">
        <v>581958</v>
      </c>
      <c r="C24" s="10">
        <v>19</v>
      </c>
      <c r="F24" s="7" t="s">
        <v>2126</v>
      </c>
      <c r="G24" s="12">
        <v>131811</v>
      </c>
      <c r="H24" s="7">
        <v>188</v>
      </c>
    </row>
    <row r="25" spans="1:8" x14ac:dyDescent="0.2">
      <c r="A25" s="10" t="s">
        <v>2127</v>
      </c>
      <c r="B25" s="11">
        <v>579471</v>
      </c>
      <c r="C25" s="10">
        <v>20</v>
      </c>
      <c r="F25" s="7" t="s">
        <v>2128</v>
      </c>
      <c r="G25" s="12">
        <v>139272</v>
      </c>
      <c r="H25" s="7">
        <v>170</v>
      </c>
    </row>
    <row r="26" spans="1:8" x14ac:dyDescent="0.2">
      <c r="A26" s="10" t="s">
        <v>2129</v>
      </c>
      <c r="B26" s="11">
        <v>574497</v>
      </c>
      <c r="C26" s="10">
        <v>21</v>
      </c>
      <c r="F26" s="7" t="s">
        <v>2130</v>
      </c>
      <c r="G26" s="12">
        <v>39792</v>
      </c>
      <c r="H26" s="7">
        <v>725</v>
      </c>
    </row>
    <row r="27" spans="1:8" x14ac:dyDescent="0.2">
      <c r="A27" s="10" t="s">
        <v>2131</v>
      </c>
      <c r="B27" s="11">
        <v>569523</v>
      </c>
      <c r="C27" s="10">
        <v>22</v>
      </c>
      <c r="F27" s="7" t="s">
        <v>2132</v>
      </c>
      <c r="G27" s="12">
        <v>57201</v>
      </c>
      <c r="H27" s="7">
        <v>500</v>
      </c>
    </row>
    <row r="28" spans="1:8" x14ac:dyDescent="0.2">
      <c r="A28" s="10" t="s">
        <v>2133</v>
      </c>
      <c r="B28" s="11">
        <v>562062</v>
      </c>
      <c r="C28" s="10">
        <v>23</v>
      </c>
      <c r="F28" s="7" t="s">
        <v>2134</v>
      </c>
      <c r="G28" s="12">
        <v>47253</v>
      </c>
      <c r="H28" s="7">
        <v>635</v>
      </c>
    </row>
    <row r="29" spans="1:8" x14ac:dyDescent="0.2">
      <c r="A29" s="10" t="s">
        <v>2135</v>
      </c>
      <c r="B29" s="11">
        <v>547140</v>
      </c>
      <c r="C29" s="10">
        <v>24</v>
      </c>
      <c r="F29" s="7" t="s">
        <v>2136</v>
      </c>
      <c r="G29" s="12">
        <v>129324</v>
      </c>
      <c r="H29" s="7">
        <v>196</v>
      </c>
    </row>
    <row r="30" spans="1:8" x14ac:dyDescent="0.2">
      <c r="A30" s="10" t="s">
        <v>2137</v>
      </c>
      <c r="B30" s="11">
        <v>544653</v>
      </c>
      <c r="C30" s="10">
        <v>25</v>
      </c>
      <c r="F30" s="7" t="s">
        <v>2138</v>
      </c>
      <c r="G30" s="12">
        <v>37305</v>
      </c>
      <c r="H30" s="7">
        <v>775</v>
      </c>
    </row>
    <row r="31" spans="1:8" x14ac:dyDescent="0.2">
      <c r="A31" s="10" t="s">
        <v>2139</v>
      </c>
      <c r="B31" s="11">
        <v>497400</v>
      </c>
      <c r="C31" s="10">
        <v>26</v>
      </c>
      <c r="F31" s="7" t="s">
        <v>2140</v>
      </c>
      <c r="G31" s="12">
        <v>47253</v>
      </c>
      <c r="H31" s="7">
        <v>609</v>
      </c>
    </row>
    <row r="32" spans="1:8" x14ac:dyDescent="0.2">
      <c r="A32" s="10" t="s">
        <v>1909</v>
      </c>
      <c r="B32" s="11">
        <v>494913</v>
      </c>
      <c r="C32" s="10">
        <v>27</v>
      </c>
      <c r="F32" s="7" t="s">
        <v>2141</v>
      </c>
      <c r="G32" s="12">
        <v>57201</v>
      </c>
      <c r="H32" s="7">
        <v>513</v>
      </c>
    </row>
    <row r="33" spans="1:8" x14ac:dyDescent="0.2">
      <c r="A33" s="10" t="s">
        <v>2142</v>
      </c>
      <c r="B33" s="11">
        <v>479991</v>
      </c>
      <c r="C33" s="10">
        <v>28</v>
      </c>
      <c r="F33" s="7" t="s">
        <v>2143</v>
      </c>
      <c r="G33" s="12">
        <v>42279</v>
      </c>
      <c r="H33" s="7">
        <v>677</v>
      </c>
    </row>
    <row r="34" spans="1:8" x14ac:dyDescent="0.2">
      <c r="A34" s="10" t="s">
        <v>2144</v>
      </c>
      <c r="B34" s="11">
        <v>477504</v>
      </c>
      <c r="C34" s="10">
        <v>29</v>
      </c>
      <c r="F34" s="7" t="s">
        <v>2145</v>
      </c>
      <c r="G34" s="12">
        <v>286005</v>
      </c>
      <c r="H34" s="7">
        <v>60</v>
      </c>
    </row>
    <row r="35" spans="1:8" x14ac:dyDescent="0.2">
      <c r="A35" s="10" t="s">
        <v>76</v>
      </c>
      <c r="B35" s="11">
        <v>472530</v>
      </c>
      <c r="C35" s="10">
        <v>30</v>
      </c>
      <c r="F35" s="7" t="s">
        <v>77</v>
      </c>
      <c r="G35" s="12">
        <v>32331</v>
      </c>
      <c r="H35" s="7">
        <v>911</v>
      </c>
    </row>
    <row r="36" spans="1:8" x14ac:dyDescent="0.2">
      <c r="A36" s="10" t="s">
        <v>78</v>
      </c>
      <c r="B36" s="11">
        <v>470043</v>
      </c>
      <c r="C36" s="10">
        <v>31</v>
      </c>
      <c r="F36" s="7" t="s">
        <v>79</v>
      </c>
      <c r="G36" s="12">
        <v>425277</v>
      </c>
      <c r="H36" s="7">
        <v>37</v>
      </c>
    </row>
    <row r="37" spans="1:8" x14ac:dyDescent="0.2">
      <c r="A37" s="10" t="s">
        <v>80</v>
      </c>
      <c r="B37" s="11">
        <v>465069</v>
      </c>
      <c r="C37" s="10">
        <v>32</v>
      </c>
      <c r="F37" s="7" t="s">
        <v>81</v>
      </c>
      <c r="G37" s="12">
        <v>79584</v>
      </c>
      <c r="H37" s="7">
        <v>338</v>
      </c>
    </row>
    <row r="38" spans="1:8" x14ac:dyDescent="0.2">
      <c r="A38" s="10" t="s">
        <v>82</v>
      </c>
      <c r="B38" s="11">
        <v>465069</v>
      </c>
      <c r="C38" s="10">
        <v>33</v>
      </c>
      <c r="F38" s="7" t="s">
        <v>83</v>
      </c>
      <c r="G38" s="12">
        <v>84558</v>
      </c>
      <c r="H38" s="7">
        <v>320</v>
      </c>
    </row>
    <row r="39" spans="1:8" x14ac:dyDescent="0.2">
      <c r="A39" s="10" t="s">
        <v>84</v>
      </c>
      <c r="B39" s="11">
        <v>460095</v>
      </c>
      <c r="C39" s="10">
        <v>34</v>
      </c>
      <c r="F39" s="7" t="s">
        <v>85</v>
      </c>
      <c r="G39" s="12">
        <v>64662</v>
      </c>
      <c r="H39" s="7">
        <v>431</v>
      </c>
    </row>
    <row r="40" spans="1:8" x14ac:dyDescent="0.2">
      <c r="A40" s="10" t="s">
        <v>86</v>
      </c>
      <c r="B40" s="11">
        <v>455121</v>
      </c>
      <c r="C40" s="10">
        <v>35</v>
      </c>
      <c r="F40" s="7" t="s">
        <v>87</v>
      </c>
      <c r="G40" s="12">
        <v>119376</v>
      </c>
      <c r="H40" s="7">
        <v>215</v>
      </c>
    </row>
    <row r="41" spans="1:8" x14ac:dyDescent="0.2">
      <c r="A41" s="10" t="s">
        <v>1895</v>
      </c>
      <c r="B41" s="11">
        <v>432738</v>
      </c>
      <c r="C41" s="10">
        <v>36</v>
      </c>
      <c r="F41" s="7" t="s">
        <v>88</v>
      </c>
      <c r="G41" s="12">
        <v>79584</v>
      </c>
      <c r="H41" s="7">
        <v>335</v>
      </c>
    </row>
    <row r="42" spans="1:8" x14ac:dyDescent="0.2">
      <c r="A42" s="10" t="s">
        <v>79</v>
      </c>
      <c r="B42" s="11">
        <v>425277</v>
      </c>
      <c r="C42" s="10">
        <v>37</v>
      </c>
      <c r="F42" s="7" t="s">
        <v>89</v>
      </c>
      <c r="G42" s="12">
        <v>87045</v>
      </c>
      <c r="H42" s="7">
        <v>316</v>
      </c>
    </row>
    <row r="43" spans="1:8" x14ac:dyDescent="0.2">
      <c r="A43" s="10" t="s">
        <v>90</v>
      </c>
      <c r="B43" s="11">
        <v>412842</v>
      </c>
      <c r="C43" s="10">
        <v>38</v>
      </c>
      <c r="F43" s="7" t="s">
        <v>91</v>
      </c>
      <c r="G43" s="12">
        <v>29844</v>
      </c>
      <c r="H43" s="7">
        <v>988</v>
      </c>
    </row>
    <row r="44" spans="1:8" x14ac:dyDescent="0.2">
      <c r="A44" s="10" t="s">
        <v>92</v>
      </c>
      <c r="B44" s="11">
        <v>402894</v>
      </c>
      <c r="C44" s="10">
        <v>39</v>
      </c>
      <c r="F44" s="7" t="s">
        <v>93</v>
      </c>
      <c r="G44" s="12">
        <v>241239</v>
      </c>
      <c r="H44" s="7">
        <v>79</v>
      </c>
    </row>
    <row r="45" spans="1:8" x14ac:dyDescent="0.2">
      <c r="A45" s="10" t="s">
        <v>94</v>
      </c>
      <c r="B45" s="11">
        <v>402894</v>
      </c>
      <c r="C45" s="10">
        <v>40</v>
      </c>
      <c r="F45" s="7" t="s">
        <v>95</v>
      </c>
      <c r="G45" s="12">
        <v>96993</v>
      </c>
      <c r="H45" s="7">
        <v>275</v>
      </c>
    </row>
    <row r="46" spans="1:8" x14ac:dyDescent="0.2">
      <c r="A46" s="10" t="s">
        <v>96</v>
      </c>
      <c r="B46" s="11">
        <v>397920</v>
      </c>
      <c r="C46" s="10">
        <v>41</v>
      </c>
      <c r="F46" s="7" t="s">
        <v>97</v>
      </c>
      <c r="G46" s="12">
        <v>42279</v>
      </c>
      <c r="H46" s="7">
        <v>698</v>
      </c>
    </row>
    <row r="47" spans="1:8" x14ac:dyDescent="0.2">
      <c r="A47" s="10" t="s">
        <v>98</v>
      </c>
      <c r="B47" s="11">
        <v>385485</v>
      </c>
      <c r="C47" s="10">
        <v>42</v>
      </c>
      <c r="F47" s="7" t="s">
        <v>99</v>
      </c>
      <c r="G47" s="12">
        <v>32331</v>
      </c>
      <c r="H47" s="7">
        <v>898</v>
      </c>
    </row>
    <row r="48" spans="1:8" x14ac:dyDescent="0.2">
      <c r="A48" s="10" t="s">
        <v>100</v>
      </c>
      <c r="B48" s="11">
        <v>380511</v>
      </c>
      <c r="C48" s="10">
        <v>43</v>
      </c>
      <c r="F48" s="7" t="s">
        <v>101</v>
      </c>
      <c r="G48" s="12">
        <v>96993</v>
      </c>
      <c r="H48" s="7">
        <v>280</v>
      </c>
    </row>
    <row r="49" spans="1:8" x14ac:dyDescent="0.2">
      <c r="A49" s="10" t="s">
        <v>102</v>
      </c>
      <c r="B49" s="11">
        <v>378024</v>
      </c>
      <c r="C49" s="10">
        <v>44</v>
      </c>
      <c r="F49" s="7" t="s">
        <v>103</v>
      </c>
      <c r="G49" s="12">
        <v>42279</v>
      </c>
      <c r="H49" s="7">
        <v>714</v>
      </c>
    </row>
    <row r="50" spans="1:8" x14ac:dyDescent="0.2">
      <c r="A50" s="10" t="s">
        <v>104</v>
      </c>
      <c r="B50" s="11">
        <v>370563</v>
      </c>
      <c r="C50" s="10">
        <v>45</v>
      </c>
      <c r="F50" s="7" t="s">
        <v>105</v>
      </c>
      <c r="G50" s="12">
        <v>37305</v>
      </c>
      <c r="H50" s="7">
        <v>771</v>
      </c>
    </row>
    <row r="51" spans="1:8" x14ac:dyDescent="0.2">
      <c r="A51" s="10" t="s">
        <v>106</v>
      </c>
      <c r="B51" s="11">
        <v>370563</v>
      </c>
      <c r="C51" s="10">
        <v>46</v>
      </c>
      <c r="F51" s="7" t="s">
        <v>107</v>
      </c>
      <c r="G51" s="12">
        <v>42279</v>
      </c>
      <c r="H51" s="7">
        <v>693</v>
      </c>
    </row>
    <row r="52" spans="1:8" x14ac:dyDescent="0.2">
      <c r="A52" s="10" t="s">
        <v>108</v>
      </c>
      <c r="B52" s="11">
        <v>363102</v>
      </c>
      <c r="C52" s="10">
        <v>47</v>
      </c>
      <c r="F52" s="7" t="s">
        <v>109</v>
      </c>
      <c r="G52" s="12">
        <v>59688</v>
      </c>
      <c r="H52" s="7">
        <v>475</v>
      </c>
    </row>
    <row r="53" spans="1:8" x14ac:dyDescent="0.2">
      <c r="A53" s="10" t="s">
        <v>110</v>
      </c>
      <c r="B53" s="11">
        <v>350667</v>
      </c>
      <c r="C53" s="10">
        <v>48</v>
      </c>
      <c r="F53" s="7" t="s">
        <v>111</v>
      </c>
      <c r="G53" s="12">
        <v>62175</v>
      </c>
      <c r="H53" s="7">
        <v>456</v>
      </c>
    </row>
    <row r="54" spans="1:8" x14ac:dyDescent="0.2">
      <c r="A54" s="10" t="s">
        <v>112</v>
      </c>
      <c r="B54" s="11">
        <v>340719</v>
      </c>
      <c r="C54" s="10">
        <v>49</v>
      </c>
      <c r="F54" s="7" t="s">
        <v>113</v>
      </c>
      <c r="G54" s="12">
        <v>92019</v>
      </c>
      <c r="H54" s="7">
        <v>295</v>
      </c>
    </row>
    <row r="55" spans="1:8" x14ac:dyDescent="0.2">
      <c r="A55" s="10" t="s">
        <v>114</v>
      </c>
      <c r="B55" s="11">
        <v>333258</v>
      </c>
      <c r="C55" s="10">
        <v>50</v>
      </c>
      <c r="F55" s="7" t="s">
        <v>115</v>
      </c>
      <c r="G55" s="12">
        <v>37305</v>
      </c>
      <c r="H55" s="7">
        <v>801</v>
      </c>
    </row>
    <row r="56" spans="1:8" x14ac:dyDescent="0.2">
      <c r="A56" s="10" t="s">
        <v>116</v>
      </c>
      <c r="B56" s="11">
        <v>330771</v>
      </c>
      <c r="C56" s="10">
        <v>51</v>
      </c>
      <c r="F56" s="7" t="s">
        <v>117</v>
      </c>
      <c r="G56" s="12">
        <v>42279</v>
      </c>
      <c r="H56" s="7">
        <v>700</v>
      </c>
    </row>
    <row r="57" spans="1:8" x14ac:dyDescent="0.2">
      <c r="A57" s="10" t="s">
        <v>118</v>
      </c>
      <c r="B57" s="11">
        <v>323310</v>
      </c>
      <c r="C57" s="10">
        <v>52</v>
      </c>
      <c r="F57" s="7" t="s">
        <v>119</v>
      </c>
      <c r="G57" s="12">
        <v>52227</v>
      </c>
      <c r="H57" s="7">
        <v>566</v>
      </c>
    </row>
    <row r="58" spans="1:8" x14ac:dyDescent="0.2">
      <c r="A58" s="10" t="s">
        <v>120</v>
      </c>
      <c r="B58" s="11">
        <v>310875</v>
      </c>
      <c r="C58" s="10">
        <v>53</v>
      </c>
      <c r="F58" s="7" t="s">
        <v>121</v>
      </c>
      <c r="G58" s="12">
        <v>32331</v>
      </c>
      <c r="H58" s="7">
        <v>945</v>
      </c>
    </row>
    <row r="59" spans="1:8" x14ac:dyDescent="0.2">
      <c r="A59" s="10" t="s">
        <v>122</v>
      </c>
      <c r="B59" s="11">
        <v>305901</v>
      </c>
      <c r="C59" s="10">
        <v>54</v>
      </c>
      <c r="F59" s="7" t="s">
        <v>123</v>
      </c>
      <c r="G59" s="12">
        <v>42279</v>
      </c>
      <c r="H59" s="7">
        <v>713</v>
      </c>
    </row>
    <row r="60" spans="1:8" x14ac:dyDescent="0.2">
      <c r="A60" s="10" t="s">
        <v>124</v>
      </c>
      <c r="B60" s="11">
        <v>303414</v>
      </c>
      <c r="C60" s="10">
        <v>55</v>
      </c>
      <c r="F60" s="7" t="s">
        <v>125</v>
      </c>
      <c r="G60" s="12">
        <v>47253</v>
      </c>
      <c r="H60" s="7">
        <v>607</v>
      </c>
    </row>
    <row r="61" spans="1:8" x14ac:dyDescent="0.2">
      <c r="A61" s="10" t="s">
        <v>126</v>
      </c>
      <c r="B61" s="11">
        <v>298440</v>
      </c>
      <c r="C61" s="10">
        <v>56</v>
      </c>
      <c r="F61" s="7" t="s">
        <v>127</v>
      </c>
      <c r="G61" s="12">
        <v>49740</v>
      </c>
      <c r="H61" s="7">
        <v>572</v>
      </c>
    </row>
    <row r="62" spans="1:8" x14ac:dyDescent="0.2">
      <c r="A62" s="10" t="s">
        <v>128</v>
      </c>
      <c r="B62" s="11">
        <v>293466</v>
      </c>
      <c r="C62" s="10">
        <v>57</v>
      </c>
      <c r="F62" s="7" t="s">
        <v>129</v>
      </c>
      <c r="G62" s="12">
        <v>92019</v>
      </c>
      <c r="H62" s="7">
        <v>299</v>
      </c>
    </row>
    <row r="63" spans="1:8" x14ac:dyDescent="0.2">
      <c r="A63" s="10" t="s">
        <v>130</v>
      </c>
      <c r="B63" s="11">
        <v>290979</v>
      </c>
      <c r="C63" s="10">
        <v>58</v>
      </c>
      <c r="F63" s="7" t="s">
        <v>131</v>
      </c>
      <c r="G63" s="12">
        <v>72123</v>
      </c>
      <c r="H63" s="7">
        <v>389</v>
      </c>
    </row>
    <row r="64" spans="1:8" x14ac:dyDescent="0.2">
      <c r="A64" s="10" t="s">
        <v>132</v>
      </c>
      <c r="B64" s="11">
        <v>290979</v>
      </c>
      <c r="C64" s="10">
        <v>59</v>
      </c>
      <c r="F64" s="7" t="s">
        <v>130</v>
      </c>
      <c r="G64" s="12">
        <v>290979</v>
      </c>
      <c r="H64" s="7">
        <v>58</v>
      </c>
    </row>
    <row r="65" spans="1:8" x14ac:dyDescent="0.2">
      <c r="A65" s="10" t="s">
        <v>2145</v>
      </c>
      <c r="B65" s="11">
        <v>286005</v>
      </c>
      <c r="C65" s="10">
        <v>60</v>
      </c>
      <c r="F65" s="7" t="s">
        <v>133</v>
      </c>
      <c r="G65" s="12">
        <v>34818</v>
      </c>
      <c r="H65" s="7">
        <v>836</v>
      </c>
    </row>
    <row r="66" spans="1:8" x14ac:dyDescent="0.2">
      <c r="A66" s="10" t="s">
        <v>134</v>
      </c>
      <c r="B66" s="11">
        <v>281031</v>
      </c>
      <c r="C66" s="10">
        <v>61</v>
      </c>
      <c r="F66" s="7" t="s">
        <v>135</v>
      </c>
      <c r="G66" s="12">
        <v>34818</v>
      </c>
      <c r="H66" s="7">
        <v>840</v>
      </c>
    </row>
    <row r="67" spans="1:8" x14ac:dyDescent="0.2">
      <c r="A67" s="10" t="s">
        <v>136</v>
      </c>
      <c r="B67" s="11">
        <v>281031</v>
      </c>
      <c r="C67" s="10">
        <v>62</v>
      </c>
      <c r="F67" s="7" t="s">
        <v>137</v>
      </c>
      <c r="G67" s="12">
        <v>246213</v>
      </c>
      <c r="H67" s="7">
        <v>77</v>
      </c>
    </row>
    <row r="68" spans="1:8" x14ac:dyDescent="0.2">
      <c r="A68" s="10" t="s">
        <v>138</v>
      </c>
      <c r="B68" s="11">
        <v>278544</v>
      </c>
      <c r="C68" s="10">
        <v>63</v>
      </c>
      <c r="F68" s="7" t="s">
        <v>139</v>
      </c>
      <c r="G68" s="12">
        <v>82071</v>
      </c>
      <c r="H68" s="7">
        <v>331</v>
      </c>
    </row>
    <row r="69" spans="1:8" x14ac:dyDescent="0.2">
      <c r="A69" s="10" t="s">
        <v>140</v>
      </c>
      <c r="B69" s="11">
        <v>273570</v>
      </c>
      <c r="C69" s="10">
        <v>64</v>
      </c>
      <c r="F69" s="7" t="s">
        <v>141</v>
      </c>
      <c r="G69" s="12">
        <v>37305</v>
      </c>
      <c r="H69" s="7">
        <v>794</v>
      </c>
    </row>
    <row r="70" spans="1:8" x14ac:dyDescent="0.2">
      <c r="A70" s="10" t="s">
        <v>142</v>
      </c>
      <c r="B70" s="11">
        <v>273570</v>
      </c>
      <c r="C70" s="10">
        <v>65</v>
      </c>
      <c r="F70" s="7" t="s">
        <v>143</v>
      </c>
      <c r="G70" s="12">
        <v>39792</v>
      </c>
      <c r="H70" s="7">
        <v>747</v>
      </c>
    </row>
    <row r="71" spans="1:8" x14ac:dyDescent="0.2">
      <c r="A71" s="10" t="s">
        <v>144</v>
      </c>
      <c r="B71" s="11">
        <v>268596</v>
      </c>
      <c r="C71" s="10">
        <v>66</v>
      </c>
      <c r="F71" s="7" t="s">
        <v>145</v>
      </c>
      <c r="G71" s="12">
        <v>39792</v>
      </c>
      <c r="H71" s="7">
        <v>759</v>
      </c>
    </row>
    <row r="72" spans="1:8" x14ac:dyDescent="0.2">
      <c r="A72" s="10" t="s">
        <v>146</v>
      </c>
      <c r="B72" s="11">
        <v>268596</v>
      </c>
      <c r="C72" s="10">
        <v>67</v>
      </c>
      <c r="F72" s="7" t="s">
        <v>147</v>
      </c>
      <c r="G72" s="12">
        <v>34818</v>
      </c>
      <c r="H72" s="7">
        <v>881</v>
      </c>
    </row>
    <row r="73" spans="1:8" x14ac:dyDescent="0.2">
      <c r="A73" s="10" t="s">
        <v>148</v>
      </c>
      <c r="B73" s="11">
        <v>266109</v>
      </c>
      <c r="C73" s="10">
        <v>68</v>
      </c>
      <c r="F73" s="7" t="s">
        <v>149</v>
      </c>
      <c r="G73" s="12">
        <v>37305</v>
      </c>
      <c r="H73" s="7">
        <v>830</v>
      </c>
    </row>
    <row r="74" spans="1:8" x14ac:dyDescent="0.2">
      <c r="A74" s="10" t="s">
        <v>150</v>
      </c>
      <c r="B74" s="11">
        <v>263622</v>
      </c>
      <c r="C74" s="10">
        <v>69</v>
      </c>
      <c r="F74" s="7" t="s">
        <v>151</v>
      </c>
      <c r="G74" s="12">
        <v>139272</v>
      </c>
      <c r="H74" s="7">
        <v>168</v>
      </c>
    </row>
    <row r="75" spans="1:8" x14ac:dyDescent="0.2">
      <c r="A75" s="10" t="s">
        <v>152</v>
      </c>
      <c r="B75" s="11">
        <v>261135</v>
      </c>
      <c r="C75" s="10">
        <v>70</v>
      </c>
      <c r="F75" s="7" t="s">
        <v>153</v>
      </c>
      <c r="G75" s="12">
        <v>39792</v>
      </c>
      <c r="H75" s="7">
        <v>737</v>
      </c>
    </row>
    <row r="76" spans="1:8" x14ac:dyDescent="0.2">
      <c r="A76" s="10" t="s">
        <v>154</v>
      </c>
      <c r="B76" s="11">
        <v>261135</v>
      </c>
      <c r="C76" s="10">
        <v>71</v>
      </c>
      <c r="F76" s="7" t="s">
        <v>155</v>
      </c>
      <c r="G76" s="12">
        <v>29844</v>
      </c>
      <c r="H76" s="7">
        <v>972</v>
      </c>
    </row>
    <row r="77" spans="1:8" x14ac:dyDescent="0.2">
      <c r="A77" s="10" t="s">
        <v>156</v>
      </c>
      <c r="B77" s="11">
        <v>256161</v>
      </c>
      <c r="C77" s="10">
        <v>72</v>
      </c>
      <c r="F77" s="7" t="s">
        <v>157</v>
      </c>
      <c r="G77" s="12">
        <v>119376</v>
      </c>
      <c r="H77" s="7">
        <v>217</v>
      </c>
    </row>
    <row r="78" spans="1:8" x14ac:dyDescent="0.2">
      <c r="A78" s="10" t="s">
        <v>158</v>
      </c>
      <c r="B78" s="11">
        <v>256161</v>
      </c>
      <c r="C78" s="10">
        <v>73</v>
      </c>
      <c r="F78" s="7" t="s">
        <v>159</v>
      </c>
      <c r="G78" s="12">
        <v>156681</v>
      </c>
      <c r="H78" s="7">
        <v>149</v>
      </c>
    </row>
    <row r="79" spans="1:8" x14ac:dyDescent="0.2">
      <c r="A79" s="10" t="s">
        <v>160</v>
      </c>
      <c r="B79" s="11">
        <v>253674</v>
      </c>
      <c r="C79" s="10">
        <v>74</v>
      </c>
      <c r="F79" s="7" t="s">
        <v>161</v>
      </c>
      <c r="G79" s="12">
        <v>39792</v>
      </c>
      <c r="H79" s="7">
        <v>730</v>
      </c>
    </row>
    <row r="80" spans="1:8" x14ac:dyDescent="0.2">
      <c r="A80" s="10" t="s">
        <v>162</v>
      </c>
      <c r="B80" s="11">
        <v>248700</v>
      </c>
      <c r="C80" s="10">
        <v>75</v>
      </c>
      <c r="F80" s="7" t="s">
        <v>163</v>
      </c>
      <c r="G80" s="12">
        <v>47253</v>
      </c>
      <c r="H80" s="7">
        <v>612</v>
      </c>
    </row>
    <row r="81" spans="1:8" x14ac:dyDescent="0.2">
      <c r="A81" s="10" t="s">
        <v>164</v>
      </c>
      <c r="B81" s="11">
        <v>246213</v>
      </c>
      <c r="C81" s="10">
        <v>76</v>
      </c>
      <c r="F81" s="7" t="s">
        <v>165</v>
      </c>
      <c r="G81" s="12">
        <v>74610</v>
      </c>
      <c r="H81" s="7">
        <v>369</v>
      </c>
    </row>
    <row r="82" spans="1:8" x14ac:dyDescent="0.2">
      <c r="A82" s="10" t="s">
        <v>137</v>
      </c>
      <c r="B82" s="11">
        <v>246213</v>
      </c>
      <c r="C82" s="10">
        <v>77</v>
      </c>
      <c r="F82" s="7" t="s">
        <v>166</v>
      </c>
      <c r="G82" s="12">
        <v>69636</v>
      </c>
      <c r="H82" s="7">
        <v>403</v>
      </c>
    </row>
    <row r="83" spans="1:8" x14ac:dyDescent="0.2">
      <c r="A83" s="10" t="s">
        <v>167</v>
      </c>
      <c r="B83" s="11">
        <v>243726</v>
      </c>
      <c r="C83" s="10">
        <v>78</v>
      </c>
      <c r="F83" s="7" t="s">
        <v>168</v>
      </c>
      <c r="G83" s="12">
        <v>39792</v>
      </c>
      <c r="H83" s="7">
        <v>742</v>
      </c>
    </row>
    <row r="84" spans="1:8" x14ac:dyDescent="0.2">
      <c r="A84" s="10" t="s">
        <v>93</v>
      </c>
      <c r="B84" s="11">
        <v>241239</v>
      </c>
      <c r="C84" s="10">
        <v>79</v>
      </c>
      <c r="F84" s="7" t="s">
        <v>169</v>
      </c>
      <c r="G84" s="12">
        <v>47253</v>
      </c>
      <c r="H84" s="7">
        <v>615</v>
      </c>
    </row>
    <row r="85" spans="1:8" x14ac:dyDescent="0.2">
      <c r="A85" s="10" t="s">
        <v>170</v>
      </c>
      <c r="B85" s="11">
        <v>238752</v>
      </c>
      <c r="C85" s="10">
        <v>80</v>
      </c>
      <c r="F85" s="7" t="s">
        <v>171</v>
      </c>
      <c r="G85" s="12">
        <v>39792</v>
      </c>
      <c r="H85" s="7">
        <v>719</v>
      </c>
    </row>
    <row r="86" spans="1:8" x14ac:dyDescent="0.2">
      <c r="A86" s="10" t="s">
        <v>172</v>
      </c>
      <c r="B86" s="11">
        <v>236265</v>
      </c>
      <c r="C86" s="10">
        <v>81</v>
      </c>
      <c r="F86" s="7" t="s">
        <v>173</v>
      </c>
      <c r="G86" s="12">
        <v>32331</v>
      </c>
      <c r="H86" s="7">
        <v>948</v>
      </c>
    </row>
    <row r="87" spans="1:8" x14ac:dyDescent="0.2">
      <c r="A87" s="10" t="s">
        <v>174</v>
      </c>
      <c r="B87" s="11">
        <v>236265</v>
      </c>
      <c r="C87" s="10">
        <v>82</v>
      </c>
      <c r="F87" s="7" t="s">
        <v>175</v>
      </c>
      <c r="G87" s="12">
        <v>52227</v>
      </c>
      <c r="H87" s="7">
        <v>559</v>
      </c>
    </row>
    <row r="88" spans="1:8" x14ac:dyDescent="0.2">
      <c r="A88" s="10" t="s">
        <v>176</v>
      </c>
      <c r="B88" s="11">
        <v>236265</v>
      </c>
      <c r="C88" s="10">
        <v>83</v>
      </c>
      <c r="F88" s="7" t="s">
        <v>177</v>
      </c>
      <c r="G88" s="12">
        <v>34818</v>
      </c>
      <c r="H88" s="7">
        <v>855</v>
      </c>
    </row>
    <row r="89" spans="1:8" x14ac:dyDescent="0.2">
      <c r="A89" s="10" t="s">
        <v>178</v>
      </c>
      <c r="B89" s="11">
        <v>233778</v>
      </c>
      <c r="C89" s="10">
        <v>84</v>
      </c>
      <c r="F89" s="7" t="s">
        <v>179</v>
      </c>
      <c r="G89" s="12">
        <v>47253</v>
      </c>
      <c r="H89" s="7">
        <v>632</v>
      </c>
    </row>
    <row r="90" spans="1:8" x14ac:dyDescent="0.2">
      <c r="A90" s="10" t="s">
        <v>180</v>
      </c>
      <c r="B90" s="11">
        <v>231291</v>
      </c>
      <c r="C90" s="10">
        <v>85</v>
      </c>
      <c r="F90" s="7" t="s">
        <v>181</v>
      </c>
      <c r="G90" s="12">
        <v>59688</v>
      </c>
      <c r="H90" s="7">
        <v>480</v>
      </c>
    </row>
    <row r="91" spans="1:8" x14ac:dyDescent="0.2">
      <c r="A91" s="10" t="s">
        <v>182</v>
      </c>
      <c r="B91" s="11">
        <v>228804</v>
      </c>
      <c r="C91" s="10">
        <v>86</v>
      </c>
      <c r="F91" s="7" t="s">
        <v>183</v>
      </c>
      <c r="G91" s="12">
        <v>49740</v>
      </c>
      <c r="H91" s="7">
        <v>590</v>
      </c>
    </row>
    <row r="92" spans="1:8" x14ac:dyDescent="0.2">
      <c r="A92" s="10" t="s">
        <v>184</v>
      </c>
      <c r="B92" s="11">
        <v>228804</v>
      </c>
      <c r="C92" s="10">
        <v>87</v>
      </c>
      <c r="F92" s="7" t="s">
        <v>185</v>
      </c>
      <c r="G92" s="12">
        <v>82071</v>
      </c>
      <c r="H92" s="7">
        <v>333</v>
      </c>
    </row>
    <row r="93" spans="1:8" x14ac:dyDescent="0.2">
      <c r="A93" s="10" t="s">
        <v>186</v>
      </c>
      <c r="B93" s="11">
        <v>228804</v>
      </c>
      <c r="C93" s="10">
        <v>88</v>
      </c>
      <c r="F93" s="7" t="s">
        <v>187</v>
      </c>
      <c r="G93" s="12">
        <v>59688</v>
      </c>
      <c r="H93" s="7">
        <v>473</v>
      </c>
    </row>
    <row r="94" spans="1:8" x14ac:dyDescent="0.2">
      <c r="A94" s="10" t="s">
        <v>188</v>
      </c>
      <c r="B94" s="11">
        <v>228804</v>
      </c>
      <c r="C94" s="10">
        <v>89</v>
      </c>
      <c r="F94" s="7" t="s">
        <v>189</v>
      </c>
      <c r="G94" s="12">
        <v>106941</v>
      </c>
      <c r="H94" s="7">
        <v>248</v>
      </c>
    </row>
    <row r="95" spans="1:8" x14ac:dyDescent="0.2">
      <c r="A95" s="10" t="s">
        <v>190</v>
      </c>
      <c r="B95" s="11">
        <v>228804</v>
      </c>
      <c r="C95" s="10">
        <v>90</v>
      </c>
      <c r="F95" s="7" t="s">
        <v>191</v>
      </c>
      <c r="G95" s="12">
        <v>169116</v>
      </c>
      <c r="H95" s="7">
        <v>134</v>
      </c>
    </row>
    <row r="96" spans="1:8" x14ac:dyDescent="0.2">
      <c r="A96" s="10" t="s">
        <v>192</v>
      </c>
      <c r="B96" s="11">
        <v>226317</v>
      </c>
      <c r="C96" s="10">
        <v>91</v>
      </c>
      <c r="F96" s="7" t="s">
        <v>193</v>
      </c>
      <c r="G96" s="12">
        <v>44766</v>
      </c>
      <c r="H96" s="7">
        <v>671</v>
      </c>
    </row>
    <row r="97" spans="1:8" x14ac:dyDescent="0.2">
      <c r="A97" s="10" t="s">
        <v>194</v>
      </c>
      <c r="B97" s="11">
        <v>226317</v>
      </c>
      <c r="C97" s="10">
        <v>92</v>
      </c>
      <c r="F97" s="7" t="s">
        <v>195</v>
      </c>
      <c r="G97" s="12">
        <v>29844</v>
      </c>
      <c r="H97" s="7">
        <v>989</v>
      </c>
    </row>
    <row r="98" spans="1:8" x14ac:dyDescent="0.2">
      <c r="A98" s="10" t="s">
        <v>196</v>
      </c>
      <c r="B98" s="11">
        <v>226317</v>
      </c>
      <c r="C98" s="10">
        <v>93</v>
      </c>
      <c r="F98" s="7" t="s">
        <v>197</v>
      </c>
      <c r="G98" s="12">
        <v>54714</v>
      </c>
      <c r="H98" s="7">
        <v>536</v>
      </c>
    </row>
    <row r="99" spans="1:8" x14ac:dyDescent="0.2">
      <c r="A99" s="10" t="s">
        <v>198</v>
      </c>
      <c r="B99" s="11">
        <v>216369</v>
      </c>
      <c r="C99" s="10">
        <v>94</v>
      </c>
      <c r="F99" s="7" t="s">
        <v>199</v>
      </c>
      <c r="G99" s="12">
        <v>134298</v>
      </c>
      <c r="H99" s="7">
        <v>181</v>
      </c>
    </row>
    <row r="100" spans="1:8" x14ac:dyDescent="0.2">
      <c r="A100" s="10" t="s">
        <v>200</v>
      </c>
      <c r="B100" s="11">
        <v>216369</v>
      </c>
      <c r="C100" s="10">
        <v>95</v>
      </c>
      <c r="F100" s="7" t="s">
        <v>201</v>
      </c>
      <c r="G100" s="12">
        <v>42279</v>
      </c>
      <c r="H100" s="7">
        <v>703</v>
      </c>
    </row>
    <row r="101" spans="1:8" x14ac:dyDescent="0.2">
      <c r="A101" s="10" t="s">
        <v>1905</v>
      </c>
      <c r="B101" s="11">
        <v>211395</v>
      </c>
      <c r="C101" s="10">
        <v>96</v>
      </c>
      <c r="F101" s="7" t="s">
        <v>202</v>
      </c>
      <c r="G101" s="12">
        <v>62175</v>
      </c>
      <c r="H101" s="7">
        <v>448</v>
      </c>
    </row>
    <row r="102" spans="1:8" x14ac:dyDescent="0.2">
      <c r="A102" s="10" t="s">
        <v>203</v>
      </c>
      <c r="B102" s="11">
        <v>211395</v>
      </c>
      <c r="C102" s="10">
        <v>97</v>
      </c>
      <c r="F102" s="7" t="s">
        <v>204</v>
      </c>
      <c r="G102" s="12">
        <v>39792</v>
      </c>
      <c r="H102" s="7">
        <v>718</v>
      </c>
    </row>
    <row r="103" spans="1:8" x14ac:dyDescent="0.2">
      <c r="A103" s="10" t="s">
        <v>205</v>
      </c>
      <c r="B103" s="11">
        <v>208908</v>
      </c>
      <c r="C103" s="10">
        <v>98</v>
      </c>
      <c r="F103" s="7" t="s">
        <v>206</v>
      </c>
      <c r="G103" s="12">
        <v>37305</v>
      </c>
      <c r="H103" s="7">
        <v>819</v>
      </c>
    </row>
    <row r="104" spans="1:8" x14ac:dyDescent="0.2">
      <c r="A104" s="10" t="s">
        <v>207</v>
      </c>
      <c r="B104" s="11">
        <v>208908</v>
      </c>
      <c r="C104" s="10">
        <v>99</v>
      </c>
      <c r="F104" s="7" t="s">
        <v>208</v>
      </c>
      <c r="G104" s="12">
        <v>39792</v>
      </c>
      <c r="H104" s="7">
        <v>744</v>
      </c>
    </row>
    <row r="105" spans="1:8" x14ac:dyDescent="0.2">
      <c r="A105" s="10" t="s">
        <v>209</v>
      </c>
      <c r="B105" s="11">
        <v>206421</v>
      </c>
      <c r="C105" s="10">
        <v>100</v>
      </c>
      <c r="F105" s="7" t="s">
        <v>210</v>
      </c>
      <c r="G105" s="12">
        <v>104454</v>
      </c>
      <c r="H105" s="7">
        <v>251</v>
      </c>
    </row>
    <row r="106" spans="1:8" x14ac:dyDescent="0.2">
      <c r="A106" s="10" t="s">
        <v>211</v>
      </c>
      <c r="B106" s="11">
        <v>206421</v>
      </c>
      <c r="C106" s="10">
        <v>101</v>
      </c>
      <c r="F106" s="7" t="s">
        <v>212</v>
      </c>
      <c r="G106" s="12">
        <v>57201</v>
      </c>
      <c r="H106" s="7">
        <v>496</v>
      </c>
    </row>
    <row r="107" spans="1:8" x14ac:dyDescent="0.2">
      <c r="A107" s="10" t="s">
        <v>213</v>
      </c>
      <c r="B107" s="11">
        <v>203934</v>
      </c>
      <c r="C107" s="10">
        <v>102</v>
      </c>
      <c r="F107" s="7" t="s">
        <v>214</v>
      </c>
      <c r="G107" s="12">
        <v>64662</v>
      </c>
      <c r="H107" s="7">
        <v>438</v>
      </c>
    </row>
    <row r="108" spans="1:8" x14ac:dyDescent="0.2">
      <c r="A108" s="10" t="s">
        <v>215</v>
      </c>
      <c r="B108" s="11">
        <v>203934</v>
      </c>
      <c r="C108" s="10">
        <v>103</v>
      </c>
      <c r="F108" s="7" t="s">
        <v>216</v>
      </c>
      <c r="G108" s="12">
        <v>32331</v>
      </c>
      <c r="H108" s="7">
        <v>915</v>
      </c>
    </row>
    <row r="109" spans="1:8" x14ac:dyDescent="0.2">
      <c r="A109" s="10" t="s">
        <v>217</v>
      </c>
      <c r="B109" s="11">
        <v>203934</v>
      </c>
      <c r="C109" s="10">
        <v>104</v>
      </c>
      <c r="F109" s="7" t="s">
        <v>218</v>
      </c>
      <c r="G109" s="12">
        <v>34818</v>
      </c>
      <c r="H109" s="7">
        <v>878</v>
      </c>
    </row>
    <row r="110" spans="1:8" x14ac:dyDescent="0.2">
      <c r="A110" s="10" t="s">
        <v>219</v>
      </c>
      <c r="B110" s="11">
        <v>201447</v>
      </c>
      <c r="C110" s="10">
        <v>105</v>
      </c>
      <c r="F110" s="7" t="s">
        <v>220</v>
      </c>
      <c r="G110" s="12">
        <v>62175</v>
      </c>
      <c r="H110" s="7">
        <v>451</v>
      </c>
    </row>
    <row r="111" spans="1:8" x14ac:dyDescent="0.2">
      <c r="A111" s="10" t="s">
        <v>221</v>
      </c>
      <c r="B111" s="11">
        <v>201447</v>
      </c>
      <c r="C111" s="10">
        <v>106</v>
      </c>
      <c r="F111" s="7" t="s">
        <v>158</v>
      </c>
      <c r="G111" s="12">
        <v>256161</v>
      </c>
      <c r="H111" s="7">
        <v>73</v>
      </c>
    </row>
    <row r="112" spans="1:8" x14ac:dyDescent="0.2">
      <c r="A112" s="10" t="s">
        <v>222</v>
      </c>
      <c r="B112" s="11">
        <v>198960</v>
      </c>
      <c r="C112" s="10">
        <v>107</v>
      </c>
      <c r="F112" s="7" t="s">
        <v>1896</v>
      </c>
      <c r="G112" s="12">
        <v>1544427</v>
      </c>
      <c r="H112" s="7">
        <v>5</v>
      </c>
    </row>
    <row r="113" spans="1:8" x14ac:dyDescent="0.2">
      <c r="A113" s="10" t="s">
        <v>223</v>
      </c>
      <c r="B113" s="11">
        <v>198960</v>
      </c>
      <c r="C113" s="10">
        <v>108</v>
      </c>
      <c r="F113" s="7" t="s">
        <v>224</v>
      </c>
      <c r="G113" s="12">
        <v>42279</v>
      </c>
      <c r="H113" s="7">
        <v>684</v>
      </c>
    </row>
    <row r="114" spans="1:8" x14ac:dyDescent="0.2">
      <c r="A114" s="10" t="s">
        <v>1850</v>
      </c>
      <c r="B114" s="11">
        <v>198960</v>
      </c>
      <c r="C114" s="10">
        <v>109</v>
      </c>
      <c r="F114" s="7" t="s">
        <v>225</v>
      </c>
      <c r="G114" s="12">
        <v>54714</v>
      </c>
      <c r="H114" s="7">
        <v>541</v>
      </c>
    </row>
    <row r="115" spans="1:8" x14ac:dyDescent="0.2">
      <c r="A115" s="10" t="s">
        <v>226</v>
      </c>
      <c r="B115" s="11">
        <v>193986</v>
      </c>
      <c r="C115" s="10">
        <v>110</v>
      </c>
      <c r="F115" s="7" t="s">
        <v>227</v>
      </c>
      <c r="G115" s="12">
        <v>59688</v>
      </c>
      <c r="H115" s="7">
        <v>487</v>
      </c>
    </row>
    <row r="116" spans="1:8" x14ac:dyDescent="0.2">
      <c r="A116" s="10" t="s">
        <v>228</v>
      </c>
      <c r="B116" s="11">
        <v>193986</v>
      </c>
      <c r="C116" s="10">
        <v>111</v>
      </c>
      <c r="F116" s="7" t="s">
        <v>200</v>
      </c>
      <c r="G116" s="12">
        <v>216369</v>
      </c>
      <c r="H116" s="7">
        <v>95</v>
      </c>
    </row>
    <row r="117" spans="1:8" x14ac:dyDescent="0.2">
      <c r="A117" s="10" t="s">
        <v>229</v>
      </c>
      <c r="B117" s="11">
        <v>193986</v>
      </c>
      <c r="C117" s="10">
        <v>112</v>
      </c>
      <c r="F117" s="7" t="s">
        <v>230</v>
      </c>
      <c r="G117" s="12">
        <v>64662</v>
      </c>
      <c r="H117" s="7">
        <v>443</v>
      </c>
    </row>
    <row r="118" spans="1:8" x14ac:dyDescent="0.2">
      <c r="A118" s="10" t="s">
        <v>231</v>
      </c>
      <c r="B118" s="11">
        <v>191499</v>
      </c>
      <c r="C118" s="10">
        <v>113</v>
      </c>
      <c r="F118" s="7" t="s">
        <v>232</v>
      </c>
      <c r="G118" s="12">
        <v>39792</v>
      </c>
      <c r="H118" s="7">
        <v>755</v>
      </c>
    </row>
    <row r="119" spans="1:8" x14ac:dyDescent="0.2">
      <c r="A119" s="10" t="s">
        <v>233</v>
      </c>
      <c r="B119" s="11">
        <v>191499</v>
      </c>
      <c r="C119" s="10">
        <v>114</v>
      </c>
      <c r="F119" s="7" t="s">
        <v>234</v>
      </c>
      <c r="G119" s="12">
        <v>39792</v>
      </c>
      <c r="H119" s="7">
        <v>749</v>
      </c>
    </row>
    <row r="120" spans="1:8" x14ac:dyDescent="0.2">
      <c r="A120" s="10" t="s">
        <v>235</v>
      </c>
      <c r="B120" s="11">
        <v>189012</v>
      </c>
      <c r="C120" s="10">
        <v>115</v>
      </c>
      <c r="F120" s="7" t="s">
        <v>236</v>
      </c>
      <c r="G120" s="12">
        <v>29844</v>
      </c>
      <c r="H120" s="7">
        <v>991</v>
      </c>
    </row>
    <row r="121" spans="1:8" x14ac:dyDescent="0.2">
      <c r="A121" s="10" t="s">
        <v>237</v>
      </c>
      <c r="B121" s="11">
        <v>186525</v>
      </c>
      <c r="C121" s="10">
        <v>116</v>
      </c>
      <c r="F121" s="7" t="s">
        <v>238</v>
      </c>
      <c r="G121" s="12">
        <v>49740</v>
      </c>
      <c r="H121" s="7">
        <v>605</v>
      </c>
    </row>
    <row r="122" spans="1:8" x14ac:dyDescent="0.2">
      <c r="A122" s="10" t="s">
        <v>1714</v>
      </c>
      <c r="B122" s="11">
        <v>186525</v>
      </c>
      <c r="C122" s="10">
        <v>117</v>
      </c>
      <c r="F122" s="7" t="s">
        <v>239</v>
      </c>
      <c r="G122" s="12">
        <v>34818</v>
      </c>
      <c r="H122" s="7">
        <v>868</v>
      </c>
    </row>
    <row r="123" spans="1:8" x14ac:dyDescent="0.2">
      <c r="A123" s="10" t="s">
        <v>240</v>
      </c>
      <c r="B123" s="11">
        <v>186525</v>
      </c>
      <c r="C123" s="10">
        <v>118</v>
      </c>
      <c r="F123" s="7" t="s">
        <v>241</v>
      </c>
      <c r="G123" s="12">
        <v>77097</v>
      </c>
      <c r="H123" s="7">
        <v>346</v>
      </c>
    </row>
    <row r="124" spans="1:8" x14ac:dyDescent="0.2">
      <c r="A124" s="10" t="s">
        <v>242</v>
      </c>
      <c r="B124" s="11">
        <v>186525</v>
      </c>
      <c r="C124" s="10">
        <v>119</v>
      </c>
      <c r="F124" s="7" t="s">
        <v>243</v>
      </c>
      <c r="G124" s="12">
        <v>109428</v>
      </c>
      <c r="H124" s="7">
        <v>243</v>
      </c>
    </row>
    <row r="125" spans="1:8" x14ac:dyDescent="0.2">
      <c r="A125" s="10" t="s">
        <v>244</v>
      </c>
      <c r="B125" s="11">
        <v>186525</v>
      </c>
      <c r="C125" s="10">
        <v>120</v>
      </c>
      <c r="F125" s="7" t="s">
        <v>245</v>
      </c>
      <c r="G125" s="12">
        <v>32331</v>
      </c>
      <c r="H125" s="7">
        <v>928</v>
      </c>
    </row>
    <row r="126" spans="1:8" x14ac:dyDescent="0.2">
      <c r="A126" s="10" t="s">
        <v>246</v>
      </c>
      <c r="B126" s="11">
        <v>186525</v>
      </c>
      <c r="C126" s="10">
        <v>121</v>
      </c>
      <c r="F126" s="7" t="s">
        <v>247</v>
      </c>
      <c r="G126" s="12">
        <v>57201</v>
      </c>
      <c r="H126" s="7">
        <v>505</v>
      </c>
    </row>
    <row r="127" spans="1:8" x14ac:dyDescent="0.2">
      <c r="A127" s="10" t="s">
        <v>248</v>
      </c>
      <c r="B127" s="11">
        <v>184038</v>
      </c>
      <c r="C127" s="10">
        <v>122</v>
      </c>
      <c r="F127" s="7" t="s">
        <v>249</v>
      </c>
      <c r="G127" s="12">
        <v>161655</v>
      </c>
      <c r="H127" s="7">
        <v>142</v>
      </c>
    </row>
    <row r="128" spans="1:8" x14ac:dyDescent="0.2">
      <c r="A128" s="10" t="s">
        <v>250</v>
      </c>
      <c r="B128" s="11">
        <v>184038</v>
      </c>
      <c r="C128" s="10">
        <v>123</v>
      </c>
      <c r="F128" s="7" t="s">
        <v>251</v>
      </c>
      <c r="G128" s="12">
        <v>32331</v>
      </c>
      <c r="H128" s="7">
        <v>940</v>
      </c>
    </row>
    <row r="129" spans="1:8" x14ac:dyDescent="0.2">
      <c r="A129" s="10" t="s">
        <v>252</v>
      </c>
      <c r="B129" s="11">
        <v>181551</v>
      </c>
      <c r="C129" s="10">
        <v>124</v>
      </c>
      <c r="F129" s="7" t="s">
        <v>253</v>
      </c>
      <c r="G129" s="12">
        <v>29844</v>
      </c>
      <c r="H129" s="7">
        <v>963</v>
      </c>
    </row>
    <row r="130" spans="1:8" x14ac:dyDescent="0.2">
      <c r="A130" s="10" t="s">
        <v>254</v>
      </c>
      <c r="B130" s="11">
        <v>179064</v>
      </c>
      <c r="C130" s="10">
        <v>125</v>
      </c>
      <c r="F130" s="7" t="s">
        <v>255</v>
      </c>
      <c r="G130" s="12">
        <v>114402</v>
      </c>
      <c r="H130" s="7">
        <v>227</v>
      </c>
    </row>
    <row r="131" spans="1:8" x14ac:dyDescent="0.2">
      <c r="A131" s="10" t="s">
        <v>256</v>
      </c>
      <c r="B131" s="11">
        <v>174090</v>
      </c>
      <c r="C131" s="10">
        <v>126</v>
      </c>
      <c r="F131" s="7" t="s">
        <v>257</v>
      </c>
      <c r="G131" s="12">
        <v>89532</v>
      </c>
      <c r="H131" s="7">
        <v>304</v>
      </c>
    </row>
    <row r="132" spans="1:8" x14ac:dyDescent="0.2">
      <c r="A132" s="10" t="s">
        <v>258</v>
      </c>
      <c r="B132" s="11">
        <v>174090</v>
      </c>
      <c r="C132" s="10">
        <v>127</v>
      </c>
      <c r="F132" s="7" t="s">
        <v>192</v>
      </c>
      <c r="G132" s="12">
        <v>226317</v>
      </c>
      <c r="H132" s="7">
        <v>91</v>
      </c>
    </row>
    <row r="133" spans="1:8" x14ac:dyDescent="0.2">
      <c r="A133" s="10" t="s">
        <v>259</v>
      </c>
      <c r="B133" s="11">
        <v>174090</v>
      </c>
      <c r="C133" s="10">
        <v>128</v>
      </c>
      <c r="F133" s="7" t="s">
        <v>260</v>
      </c>
      <c r="G133" s="12">
        <v>32331</v>
      </c>
      <c r="H133" s="7">
        <v>952</v>
      </c>
    </row>
    <row r="134" spans="1:8" x14ac:dyDescent="0.2">
      <c r="A134" s="10" t="s">
        <v>261</v>
      </c>
      <c r="B134" s="11">
        <v>171603</v>
      </c>
      <c r="C134" s="10">
        <v>129</v>
      </c>
      <c r="F134" s="7" t="s">
        <v>262</v>
      </c>
      <c r="G134" s="12">
        <v>101967</v>
      </c>
      <c r="H134" s="7">
        <v>261</v>
      </c>
    </row>
    <row r="135" spans="1:8" x14ac:dyDescent="0.2">
      <c r="A135" s="10" t="s">
        <v>263</v>
      </c>
      <c r="B135" s="11">
        <v>171603</v>
      </c>
      <c r="C135" s="10">
        <v>130</v>
      </c>
      <c r="F135" s="7" t="s">
        <v>264</v>
      </c>
      <c r="G135" s="12">
        <v>37305</v>
      </c>
      <c r="H135" s="7">
        <v>803</v>
      </c>
    </row>
    <row r="136" spans="1:8" x14ac:dyDescent="0.2">
      <c r="A136" s="10" t="s">
        <v>265</v>
      </c>
      <c r="B136" s="11">
        <v>171603</v>
      </c>
      <c r="C136" s="10">
        <v>131</v>
      </c>
      <c r="F136" s="7" t="s">
        <v>266</v>
      </c>
      <c r="G136" s="12">
        <v>59688</v>
      </c>
      <c r="H136" s="7">
        <v>486</v>
      </c>
    </row>
    <row r="137" spans="1:8" x14ac:dyDescent="0.2">
      <c r="A137" s="10" t="s">
        <v>267</v>
      </c>
      <c r="B137" s="11">
        <v>169116</v>
      </c>
      <c r="C137" s="10">
        <v>132</v>
      </c>
      <c r="F137" s="7" t="s">
        <v>268</v>
      </c>
      <c r="G137" s="12">
        <v>34818</v>
      </c>
      <c r="H137" s="7">
        <v>864</v>
      </c>
    </row>
    <row r="138" spans="1:8" x14ac:dyDescent="0.2">
      <c r="A138" s="10" t="s">
        <v>269</v>
      </c>
      <c r="B138" s="11">
        <v>169116</v>
      </c>
      <c r="C138" s="10">
        <v>133</v>
      </c>
      <c r="F138" s="7" t="s">
        <v>270</v>
      </c>
      <c r="G138" s="12">
        <v>96993</v>
      </c>
      <c r="H138" s="7">
        <v>272</v>
      </c>
    </row>
    <row r="139" spans="1:8" x14ac:dyDescent="0.2">
      <c r="A139" s="10" t="s">
        <v>191</v>
      </c>
      <c r="B139" s="11">
        <v>169116</v>
      </c>
      <c r="C139" s="10">
        <v>134</v>
      </c>
      <c r="F139" s="7" t="s">
        <v>271</v>
      </c>
      <c r="G139" s="12">
        <v>49740</v>
      </c>
      <c r="H139" s="7">
        <v>592</v>
      </c>
    </row>
    <row r="140" spans="1:8" x14ac:dyDescent="0.2">
      <c r="A140" s="10" t="s">
        <v>272</v>
      </c>
      <c r="B140" s="11">
        <v>169116</v>
      </c>
      <c r="C140" s="10">
        <v>135</v>
      </c>
      <c r="F140" s="7" t="s">
        <v>273</v>
      </c>
      <c r="G140" s="12">
        <v>47253</v>
      </c>
      <c r="H140" s="7">
        <v>621</v>
      </c>
    </row>
    <row r="141" spans="1:8" x14ac:dyDescent="0.2">
      <c r="A141" s="10" t="s">
        <v>274</v>
      </c>
      <c r="B141" s="11">
        <v>166629</v>
      </c>
      <c r="C141" s="10">
        <v>136</v>
      </c>
      <c r="F141" s="7" t="s">
        <v>275</v>
      </c>
      <c r="G141" s="12">
        <v>42279</v>
      </c>
      <c r="H141" s="7">
        <v>712</v>
      </c>
    </row>
    <row r="142" spans="1:8" x14ac:dyDescent="0.2">
      <c r="A142" s="10" t="s">
        <v>276</v>
      </c>
      <c r="B142" s="11">
        <v>166629</v>
      </c>
      <c r="C142" s="10">
        <v>137</v>
      </c>
      <c r="F142" s="7" t="s">
        <v>277</v>
      </c>
      <c r="G142" s="12">
        <v>52227</v>
      </c>
      <c r="H142" s="7">
        <v>561</v>
      </c>
    </row>
    <row r="143" spans="1:8" x14ac:dyDescent="0.2">
      <c r="A143" s="10" t="s">
        <v>278</v>
      </c>
      <c r="B143" s="11">
        <v>166629</v>
      </c>
      <c r="C143" s="10">
        <v>138</v>
      </c>
      <c r="F143" s="7" t="s">
        <v>106</v>
      </c>
      <c r="G143" s="12">
        <v>370563</v>
      </c>
      <c r="H143" s="7">
        <v>46</v>
      </c>
    </row>
    <row r="144" spans="1:8" x14ac:dyDescent="0.2">
      <c r="A144" s="10" t="s">
        <v>279</v>
      </c>
      <c r="B144" s="11">
        <v>164142</v>
      </c>
      <c r="C144" s="10">
        <v>139</v>
      </c>
      <c r="F144" s="7" t="s">
        <v>280</v>
      </c>
      <c r="G144" s="12">
        <v>47253</v>
      </c>
      <c r="H144" s="7">
        <v>618</v>
      </c>
    </row>
    <row r="145" spans="1:8" x14ac:dyDescent="0.2">
      <c r="A145" s="10" t="s">
        <v>281</v>
      </c>
      <c r="B145" s="11">
        <v>164142</v>
      </c>
      <c r="C145" s="10">
        <v>140</v>
      </c>
      <c r="F145" s="7" t="s">
        <v>282</v>
      </c>
      <c r="G145" s="12">
        <v>74610</v>
      </c>
      <c r="H145" s="7">
        <v>373</v>
      </c>
    </row>
    <row r="146" spans="1:8" x14ac:dyDescent="0.2">
      <c r="A146" s="10" t="s">
        <v>283</v>
      </c>
      <c r="B146" s="11">
        <v>164142</v>
      </c>
      <c r="C146" s="10">
        <v>141</v>
      </c>
      <c r="F146" s="7" t="s">
        <v>284</v>
      </c>
      <c r="G146" s="12">
        <v>34818</v>
      </c>
      <c r="H146" s="7">
        <v>860</v>
      </c>
    </row>
    <row r="147" spans="1:8" x14ac:dyDescent="0.2">
      <c r="A147" s="10" t="s">
        <v>249</v>
      </c>
      <c r="B147" s="11">
        <v>161655</v>
      </c>
      <c r="C147" s="10">
        <v>142</v>
      </c>
      <c r="F147" s="7" t="s">
        <v>285</v>
      </c>
      <c r="G147" s="12">
        <v>37305</v>
      </c>
      <c r="H147" s="7">
        <v>787</v>
      </c>
    </row>
    <row r="148" spans="1:8" x14ac:dyDescent="0.2">
      <c r="A148" s="10" t="s">
        <v>286</v>
      </c>
      <c r="B148" s="11">
        <v>161655</v>
      </c>
      <c r="C148" s="10">
        <v>143</v>
      </c>
      <c r="F148" s="7" t="s">
        <v>287</v>
      </c>
      <c r="G148" s="12">
        <v>37305</v>
      </c>
      <c r="H148" s="7">
        <v>781</v>
      </c>
    </row>
    <row r="149" spans="1:8" x14ac:dyDescent="0.2">
      <c r="A149" s="10" t="s">
        <v>288</v>
      </c>
      <c r="B149" s="11">
        <v>161655</v>
      </c>
      <c r="C149" s="10">
        <v>144</v>
      </c>
      <c r="F149" s="7" t="s">
        <v>289</v>
      </c>
      <c r="G149" s="12">
        <v>47253</v>
      </c>
      <c r="H149" s="7">
        <v>627</v>
      </c>
    </row>
    <row r="150" spans="1:8" x14ac:dyDescent="0.2">
      <c r="A150" s="10" t="s">
        <v>290</v>
      </c>
      <c r="B150" s="11">
        <v>161655</v>
      </c>
      <c r="C150" s="10">
        <v>145</v>
      </c>
      <c r="F150" s="7" t="s">
        <v>291</v>
      </c>
      <c r="G150" s="12">
        <v>104454</v>
      </c>
      <c r="H150" s="7">
        <v>253</v>
      </c>
    </row>
    <row r="151" spans="1:8" x14ac:dyDescent="0.2">
      <c r="A151" s="10" t="s">
        <v>292</v>
      </c>
      <c r="B151" s="11">
        <v>159168</v>
      </c>
      <c r="C151" s="10">
        <v>146</v>
      </c>
      <c r="F151" s="7" t="s">
        <v>293</v>
      </c>
      <c r="G151" s="12">
        <v>32331</v>
      </c>
      <c r="H151" s="7">
        <v>956</v>
      </c>
    </row>
    <row r="152" spans="1:8" x14ac:dyDescent="0.2">
      <c r="A152" s="10" t="s">
        <v>294</v>
      </c>
      <c r="B152" s="11">
        <v>159168</v>
      </c>
      <c r="C152" s="10">
        <v>147</v>
      </c>
      <c r="F152" s="7" t="s">
        <v>295</v>
      </c>
      <c r="G152" s="12">
        <v>131811</v>
      </c>
      <c r="H152" s="7">
        <v>189</v>
      </c>
    </row>
    <row r="153" spans="1:8" x14ac:dyDescent="0.2">
      <c r="A153" s="10" t="s">
        <v>296</v>
      </c>
      <c r="B153" s="11">
        <v>156681</v>
      </c>
      <c r="C153" s="10">
        <v>148</v>
      </c>
      <c r="F153" s="7" t="s">
        <v>297</v>
      </c>
      <c r="G153" s="12">
        <v>126837</v>
      </c>
      <c r="H153" s="7">
        <v>205</v>
      </c>
    </row>
    <row r="154" spans="1:8" x14ac:dyDescent="0.2">
      <c r="A154" s="10" t="s">
        <v>159</v>
      </c>
      <c r="B154" s="11">
        <v>156681</v>
      </c>
      <c r="C154" s="10">
        <v>149</v>
      </c>
      <c r="F154" s="7" t="s">
        <v>298</v>
      </c>
      <c r="G154" s="12">
        <v>42279</v>
      </c>
      <c r="H154" s="7">
        <v>675</v>
      </c>
    </row>
    <row r="155" spans="1:8" x14ac:dyDescent="0.2">
      <c r="A155" s="10" t="s">
        <v>299</v>
      </c>
      <c r="B155" s="11">
        <v>154194</v>
      </c>
      <c r="C155" s="10">
        <v>150</v>
      </c>
      <c r="F155" s="7" t="s">
        <v>300</v>
      </c>
      <c r="G155" s="12">
        <v>136785</v>
      </c>
      <c r="H155" s="7">
        <v>176</v>
      </c>
    </row>
    <row r="156" spans="1:8" x14ac:dyDescent="0.2">
      <c r="A156" s="10" t="s">
        <v>301</v>
      </c>
      <c r="B156" s="11">
        <v>154194</v>
      </c>
      <c r="C156" s="10">
        <v>151</v>
      </c>
      <c r="F156" s="7" t="s">
        <v>302</v>
      </c>
      <c r="G156" s="12">
        <v>59688</v>
      </c>
      <c r="H156" s="7">
        <v>472</v>
      </c>
    </row>
    <row r="157" spans="1:8" x14ac:dyDescent="0.2">
      <c r="A157" s="10" t="s">
        <v>303</v>
      </c>
      <c r="B157" s="11">
        <v>151707</v>
      </c>
      <c r="C157" s="10">
        <v>152</v>
      </c>
      <c r="F157" s="7" t="s">
        <v>94</v>
      </c>
      <c r="G157" s="12">
        <v>402894</v>
      </c>
      <c r="H157" s="7">
        <v>40</v>
      </c>
    </row>
    <row r="158" spans="1:8" x14ac:dyDescent="0.2">
      <c r="A158" s="10" t="s">
        <v>304</v>
      </c>
      <c r="B158" s="11">
        <v>149220</v>
      </c>
      <c r="C158" s="10">
        <v>153</v>
      </c>
      <c r="F158" s="7" t="s">
        <v>305</v>
      </c>
      <c r="G158" s="12">
        <v>37305</v>
      </c>
      <c r="H158" s="7">
        <v>818</v>
      </c>
    </row>
    <row r="159" spans="1:8" x14ac:dyDescent="0.2">
      <c r="A159" s="10" t="s">
        <v>306</v>
      </c>
      <c r="B159" s="11">
        <v>149220</v>
      </c>
      <c r="C159" s="10">
        <v>154</v>
      </c>
      <c r="F159" s="7" t="s">
        <v>307</v>
      </c>
      <c r="G159" s="12">
        <v>37305</v>
      </c>
      <c r="H159" s="7">
        <v>813</v>
      </c>
    </row>
    <row r="160" spans="1:8" x14ac:dyDescent="0.2">
      <c r="A160" s="10" t="s">
        <v>308</v>
      </c>
      <c r="B160" s="11">
        <v>149220</v>
      </c>
      <c r="C160" s="10">
        <v>155</v>
      </c>
      <c r="F160" s="7" t="s">
        <v>309</v>
      </c>
      <c r="G160" s="12">
        <v>59688</v>
      </c>
      <c r="H160" s="7">
        <v>479</v>
      </c>
    </row>
    <row r="161" spans="1:8" x14ac:dyDescent="0.2">
      <c r="A161" s="10" t="s">
        <v>310</v>
      </c>
      <c r="B161" s="11">
        <v>146733</v>
      </c>
      <c r="C161" s="10">
        <v>156</v>
      </c>
      <c r="F161" s="7" t="s">
        <v>311</v>
      </c>
      <c r="G161" s="12">
        <v>32331</v>
      </c>
      <c r="H161" s="7">
        <v>947</v>
      </c>
    </row>
    <row r="162" spans="1:8" x14ac:dyDescent="0.2">
      <c r="A162" s="10" t="s">
        <v>312</v>
      </c>
      <c r="B162" s="11">
        <v>146733</v>
      </c>
      <c r="C162" s="10">
        <v>157</v>
      </c>
      <c r="F162" s="7" t="s">
        <v>313</v>
      </c>
      <c r="G162" s="12">
        <v>32331</v>
      </c>
      <c r="H162" s="7">
        <v>923</v>
      </c>
    </row>
    <row r="163" spans="1:8" x14ac:dyDescent="0.2">
      <c r="A163" s="10" t="s">
        <v>314</v>
      </c>
      <c r="B163" s="11">
        <v>146733</v>
      </c>
      <c r="C163" s="10">
        <v>158</v>
      </c>
      <c r="F163" s="7" t="s">
        <v>315</v>
      </c>
      <c r="G163" s="12">
        <v>126837</v>
      </c>
      <c r="H163" s="7">
        <v>207</v>
      </c>
    </row>
    <row r="164" spans="1:8" x14ac:dyDescent="0.2">
      <c r="A164" s="10" t="s">
        <v>316</v>
      </c>
      <c r="B164" s="11">
        <v>146733</v>
      </c>
      <c r="C164" s="10">
        <v>159</v>
      </c>
      <c r="F164" s="7" t="s">
        <v>317</v>
      </c>
      <c r="G164" s="12">
        <v>96993</v>
      </c>
      <c r="H164" s="7">
        <v>282</v>
      </c>
    </row>
    <row r="165" spans="1:8" x14ac:dyDescent="0.2">
      <c r="A165" s="10" t="s">
        <v>318</v>
      </c>
      <c r="B165" s="11">
        <v>144246</v>
      </c>
      <c r="C165" s="10">
        <v>160</v>
      </c>
      <c r="F165" s="7" t="s">
        <v>319</v>
      </c>
      <c r="G165" s="12">
        <v>37305</v>
      </c>
      <c r="H165" s="7">
        <v>804</v>
      </c>
    </row>
    <row r="166" spans="1:8" x14ac:dyDescent="0.2">
      <c r="A166" s="10" t="s">
        <v>320</v>
      </c>
      <c r="B166" s="11">
        <v>144246</v>
      </c>
      <c r="C166" s="10">
        <v>161</v>
      </c>
      <c r="F166" s="7" t="s">
        <v>321</v>
      </c>
      <c r="G166" s="12">
        <v>92019</v>
      </c>
      <c r="H166" s="7">
        <v>290</v>
      </c>
    </row>
    <row r="167" spans="1:8" x14ac:dyDescent="0.2">
      <c r="A167" s="10" t="s">
        <v>322</v>
      </c>
      <c r="B167" s="11">
        <v>144246</v>
      </c>
      <c r="C167" s="10">
        <v>162</v>
      </c>
      <c r="F167" s="7" t="s">
        <v>323</v>
      </c>
      <c r="G167" s="12">
        <v>39792</v>
      </c>
      <c r="H167" s="7">
        <v>764</v>
      </c>
    </row>
    <row r="168" spans="1:8" x14ac:dyDescent="0.2">
      <c r="A168" s="10" t="s">
        <v>324</v>
      </c>
      <c r="B168" s="11">
        <v>141759</v>
      </c>
      <c r="C168" s="10">
        <v>163</v>
      </c>
      <c r="F168" s="7" t="s">
        <v>325</v>
      </c>
      <c r="G168" s="12">
        <v>84558</v>
      </c>
      <c r="H168" s="7">
        <v>322</v>
      </c>
    </row>
    <row r="169" spans="1:8" x14ac:dyDescent="0.2">
      <c r="A169" s="10" t="s">
        <v>326</v>
      </c>
      <c r="B169" s="11">
        <v>141759</v>
      </c>
      <c r="C169" s="10">
        <v>164</v>
      </c>
      <c r="F169" s="7" t="s">
        <v>327</v>
      </c>
      <c r="G169" s="12">
        <v>34818</v>
      </c>
      <c r="H169" s="7">
        <v>887</v>
      </c>
    </row>
    <row r="170" spans="1:8" x14ac:dyDescent="0.2">
      <c r="A170" s="10" t="s">
        <v>328</v>
      </c>
      <c r="B170" s="11">
        <v>141759</v>
      </c>
      <c r="C170" s="10">
        <v>165</v>
      </c>
      <c r="F170" s="7" t="s">
        <v>329</v>
      </c>
      <c r="G170" s="12">
        <v>42279</v>
      </c>
      <c r="H170" s="7">
        <v>687</v>
      </c>
    </row>
    <row r="171" spans="1:8" x14ac:dyDescent="0.2">
      <c r="A171" s="10" t="s">
        <v>330</v>
      </c>
      <c r="B171" s="11">
        <v>141759</v>
      </c>
      <c r="C171" s="10">
        <v>166</v>
      </c>
      <c r="F171" s="7" t="s">
        <v>331</v>
      </c>
      <c r="G171" s="12">
        <v>124350</v>
      </c>
      <c r="H171" s="7">
        <v>209</v>
      </c>
    </row>
    <row r="172" spans="1:8" x14ac:dyDescent="0.2">
      <c r="A172" s="10" t="s">
        <v>332</v>
      </c>
      <c r="B172" s="11">
        <v>139272</v>
      </c>
      <c r="C172" s="10">
        <v>167</v>
      </c>
      <c r="F172" s="7" t="s">
        <v>333</v>
      </c>
      <c r="G172" s="12">
        <v>54714</v>
      </c>
      <c r="H172" s="7">
        <v>537</v>
      </c>
    </row>
    <row r="173" spans="1:8" x14ac:dyDescent="0.2">
      <c r="A173" s="10" t="s">
        <v>151</v>
      </c>
      <c r="B173" s="11">
        <v>139272</v>
      </c>
      <c r="C173" s="10">
        <v>168</v>
      </c>
      <c r="F173" s="7" t="s">
        <v>334</v>
      </c>
      <c r="G173" s="12">
        <v>57201</v>
      </c>
      <c r="H173" s="7">
        <v>508</v>
      </c>
    </row>
    <row r="174" spans="1:8" x14ac:dyDescent="0.2">
      <c r="A174" s="10" t="s">
        <v>335</v>
      </c>
      <c r="B174" s="11">
        <v>139272</v>
      </c>
      <c r="C174" s="10">
        <v>169</v>
      </c>
      <c r="F174" s="7" t="s">
        <v>336</v>
      </c>
      <c r="G174" s="12">
        <v>129324</v>
      </c>
      <c r="H174" s="7">
        <v>194</v>
      </c>
    </row>
    <row r="175" spans="1:8" x14ac:dyDescent="0.2">
      <c r="A175" s="10" t="s">
        <v>2128</v>
      </c>
      <c r="B175" s="11">
        <v>139272</v>
      </c>
      <c r="C175" s="10">
        <v>170</v>
      </c>
      <c r="F175" s="7" t="s">
        <v>337</v>
      </c>
      <c r="G175" s="12">
        <v>39792</v>
      </c>
      <c r="H175" s="7">
        <v>720</v>
      </c>
    </row>
    <row r="176" spans="1:8" x14ac:dyDescent="0.2">
      <c r="A176" s="10" t="s">
        <v>338</v>
      </c>
      <c r="B176" s="11">
        <v>136785</v>
      </c>
      <c r="C176" s="10">
        <v>171</v>
      </c>
      <c r="F176" s="7" t="s">
        <v>339</v>
      </c>
      <c r="G176" s="12">
        <v>37305</v>
      </c>
      <c r="H176" s="7">
        <v>780</v>
      </c>
    </row>
    <row r="177" spans="1:8" x14ac:dyDescent="0.2">
      <c r="A177" s="10" t="s">
        <v>340</v>
      </c>
      <c r="B177" s="11">
        <v>136785</v>
      </c>
      <c r="C177" s="10">
        <v>172</v>
      </c>
      <c r="F177" s="7" t="s">
        <v>341</v>
      </c>
      <c r="G177" s="12">
        <v>64662</v>
      </c>
      <c r="H177" s="7">
        <v>435</v>
      </c>
    </row>
    <row r="178" spans="1:8" x14ac:dyDescent="0.2">
      <c r="A178" s="10" t="s">
        <v>342</v>
      </c>
      <c r="B178" s="11">
        <v>136785</v>
      </c>
      <c r="C178" s="10">
        <v>173</v>
      </c>
      <c r="F178" s="7" t="s">
        <v>343</v>
      </c>
      <c r="G178" s="12">
        <v>52227</v>
      </c>
      <c r="H178" s="7">
        <v>564</v>
      </c>
    </row>
    <row r="179" spans="1:8" x14ac:dyDescent="0.2">
      <c r="A179" s="10" t="s">
        <v>344</v>
      </c>
      <c r="B179" s="11">
        <v>136785</v>
      </c>
      <c r="C179" s="10">
        <v>174</v>
      </c>
      <c r="F179" s="7" t="s">
        <v>345</v>
      </c>
      <c r="G179" s="12">
        <v>39792</v>
      </c>
      <c r="H179" s="7">
        <v>763</v>
      </c>
    </row>
    <row r="180" spans="1:8" x14ac:dyDescent="0.2">
      <c r="A180" s="10" t="s">
        <v>346</v>
      </c>
      <c r="B180" s="11">
        <v>136785</v>
      </c>
      <c r="C180" s="10">
        <v>175</v>
      </c>
      <c r="F180" s="7" t="s">
        <v>2129</v>
      </c>
      <c r="G180" s="12">
        <v>574497</v>
      </c>
      <c r="H180" s="7">
        <v>21</v>
      </c>
    </row>
    <row r="181" spans="1:8" x14ac:dyDescent="0.2">
      <c r="A181" s="10" t="s">
        <v>300</v>
      </c>
      <c r="B181" s="11">
        <v>136785</v>
      </c>
      <c r="C181" s="10">
        <v>176</v>
      </c>
      <c r="F181" s="7" t="s">
        <v>347</v>
      </c>
      <c r="G181" s="12">
        <v>59688</v>
      </c>
      <c r="H181" s="7">
        <v>482</v>
      </c>
    </row>
    <row r="182" spans="1:8" x14ac:dyDescent="0.2">
      <c r="A182" s="10" t="s">
        <v>348</v>
      </c>
      <c r="B182" s="11">
        <v>136785</v>
      </c>
      <c r="C182" s="10">
        <v>177</v>
      </c>
      <c r="F182" s="7" t="s">
        <v>349</v>
      </c>
      <c r="G182" s="12">
        <v>57201</v>
      </c>
      <c r="H182" s="7">
        <v>512</v>
      </c>
    </row>
    <row r="183" spans="1:8" x14ac:dyDescent="0.2">
      <c r="A183" s="10" t="s">
        <v>350</v>
      </c>
      <c r="B183" s="11">
        <v>136785</v>
      </c>
      <c r="C183" s="10">
        <v>178</v>
      </c>
      <c r="F183" s="7" t="s">
        <v>351</v>
      </c>
      <c r="G183" s="12">
        <v>59688</v>
      </c>
      <c r="H183" s="7">
        <v>468</v>
      </c>
    </row>
    <row r="184" spans="1:8" x14ac:dyDescent="0.2">
      <c r="A184" s="10" t="s">
        <v>352</v>
      </c>
      <c r="B184" s="11">
        <v>134298</v>
      </c>
      <c r="C184" s="10">
        <v>179</v>
      </c>
      <c r="F184" s="7" t="s">
        <v>353</v>
      </c>
      <c r="G184" s="12">
        <v>32331</v>
      </c>
      <c r="H184" s="7">
        <v>922</v>
      </c>
    </row>
    <row r="185" spans="1:8" x14ac:dyDescent="0.2">
      <c r="A185" s="10" t="s">
        <v>354</v>
      </c>
      <c r="B185" s="11">
        <v>134298</v>
      </c>
      <c r="C185" s="10">
        <v>180</v>
      </c>
      <c r="F185" s="7" t="s">
        <v>355</v>
      </c>
      <c r="G185" s="12">
        <v>32331</v>
      </c>
      <c r="H185" s="7">
        <v>908</v>
      </c>
    </row>
    <row r="186" spans="1:8" x14ac:dyDescent="0.2">
      <c r="A186" s="10" t="s">
        <v>199</v>
      </c>
      <c r="B186" s="11">
        <v>134298</v>
      </c>
      <c r="C186" s="10">
        <v>181</v>
      </c>
      <c r="F186" s="7" t="s">
        <v>356</v>
      </c>
      <c r="G186" s="12">
        <v>32331</v>
      </c>
      <c r="H186" s="7">
        <v>907</v>
      </c>
    </row>
    <row r="187" spans="1:8" x14ac:dyDescent="0.2">
      <c r="A187" s="10" t="s">
        <v>357</v>
      </c>
      <c r="B187" s="11">
        <v>134298</v>
      </c>
      <c r="C187" s="10">
        <v>182</v>
      </c>
      <c r="F187" s="7" t="s">
        <v>358</v>
      </c>
      <c r="G187" s="12">
        <v>49740</v>
      </c>
      <c r="H187" s="7">
        <v>595</v>
      </c>
    </row>
    <row r="188" spans="1:8" x14ac:dyDescent="0.2">
      <c r="A188" s="10" t="s">
        <v>1920</v>
      </c>
      <c r="B188" s="11">
        <v>134298</v>
      </c>
      <c r="C188" s="10">
        <v>183</v>
      </c>
      <c r="F188" s="7" t="s">
        <v>359</v>
      </c>
      <c r="G188" s="12">
        <v>69636</v>
      </c>
      <c r="H188" s="7">
        <v>400</v>
      </c>
    </row>
    <row r="189" spans="1:8" x14ac:dyDescent="0.2">
      <c r="A189" s="10" t="s">
        <v>360</v>
      </c>
      <c r="B189" s="11">
        <v>134298</v>
      </c>
      <c r="C189" s="10">
        <v>184</v>
      </c>
      <c r="F189" s="7" t="s">
        <v>361</v>
      </c>
      <c r="G189" s="12">
        <v>57201</v>
      </c>
      <c r="H189" s="7">
        <v>507</v>
      </c>
    </row>
    <row r="190" spans="1:8" x14ac:dyDescent="0.2">
      <c r="A190" s="10" t="s">
        <v>362</v>
      </c>
      <c r="B190" s="11">
        <v>134298</v>
      </c>
      <c r="C190" s="10">
        <v>185</v>
      </c>
      <c r="F190" s="7" t="s">
        <v>363</v>
      </c>
      <c r="G190" s="12">
        <v>34818</v>
      </c>
      <c r="H190" s="7">
        <v>850</v>
      </c>
    </row>
    <row r="191" spans="1:8" x14ac:dyDescent="0.2">
      <c r="A191" s="10" t="s">
        <v>364</v>
      </c>
      <c r="B191" s="11">
        <v>131811</v>
      </c>
      <c r="C191" s="10">
        <v>186</v>
      </c>
      <c r="F191" s="7" t="s">
        <v>365</v>
      </c>
      <c r="G191" s="12">
        <v>74610</v>
      </c>
      <c r="H191" s="7">
        <v>363</v>
      </c>
    </row>
    <row r="192" spans="1:8" x14ac:dyDescent="0.2">
      <c r="A192" s="10" t="s">
        <v>366</v>
      </c>
      <c r="B192" s="11">
        <v>131811</v>
      </c>
      <c r="C192" s="10">
        <v>187</v>
      </c>
      <c r="F192" s="7" t="s">
        <v>223</v>
      </c>
      <c r="G192" s="12">
        <v>198960</v>
      </c>
      <c r="H192" s="7">
        <v>108</v>
      </c>
    </row>
    <row r="193" spans="1:8" x14ac:dyDescent="0.2">
      <c r="A193" s="10" t="s">
        <v>2126</v>
      </c>
      <c r="B193" s="11">
        <v>131811</v>
      </c>
      <c r="C193" s="10">
        <v>188</v>
      </c>
      <c r="F193" s="7" t="s">
        <v>174</v>
      </c>
      <c r="G193" s="12">
        <v>236265</v>
      </c>
      <c r="H193" s="7">
        <v>82</v>
      </c>
    </row>
    <row r="194" spans="1:8" x14ac:dyDescent="0.2">
      <c r="A194" s="10" t="s">
        <v>295</v>
      </c>
      <c r="B194" s="11">
        <v>131811</v>
      </c>
      <c r="C194" s="10">
        <v>189</v>
      </c>
      <c r="F194" s="7" t="s">
        <v>367</v>
      </c>
      <c r="G194" s="12">
        <v>57201</v>
      </c>
      <c r="H194" s="7">
        <v>491</v>
      </c>
    </row>
    <row r="195" spans="1:8" x14ac:dyDescent="0.2">
      <c r="A195" s="10" t="s">
        <v>368</v>
      </c>
      <c r="B195" s="11">
        <v>131811</v>
      </c>
      <c r="C195" s="10">
        <v>190</v>
      </c>
      <c r="F195" s="7" t="s">
        <v>114</v>
      </c>
      <c r="G195" s="12">
        <v>333258</v>
      </c>
      <c r="H195" s="7">
        <v>50</v>
      </c>
    </row>
    <row r="196" spans="1:8" x14ac:dyDescent="0.2">
      <c r="A196" s="10" t="s">
        <v>369</v>
      </c>
      <c r="B196" s="11">
        <v>131811</v>
      </c>
      <c r="C196" s="10">
        <v>191</v>
      </c>
      <c r="F196" s="7" t="s">
        <v>370</v>
      </c>
      <c r="G196" s="12">
        <v>67149</v>
      </c>
      <c r="H196" s="7">
        <v>423</v>
      </c>
    </row>
    <row r="197" spans="1:8" x14ac:dyDescent="0.2">
      <c r="A197" s="10" t="s">
        <v>371</v>
      </c>
      <c r="B197" s="11">
        <v>129324</v>
      </c>
      <c r="C197" s="10">
        <v>192</v>
      </c>
      <c r="F197" s="7" t="s">
        <v>372</v>
      </c>
      <c r="G197" s="12">
        <v>52227</v>
      </c>
      <c r="H197" s="7">
        <v>543</v>
      </c>
    </row>
    <row r="198" spans="1:8" x14ac:dyDescent="0.2">
      <c r="A198" s="10" t="s">
        <v>373</v>
      </c>
      <c r="B198" s="11">
        <v>129324</v>
      </c>
      <c r="C198" s="10">
        <v>193</v>
      </c>
      <c r="F198" s="7" t="s">
        <v>374</v>
      </c>
      <c r="G198" s="12">
        <v>32331</v>
      </c>
      <c r="H198" s="7">
        <v>902</v>
      </c>
    </row>
    <row r="199" spans="1:8" x14ac:dyDescent="0.2">
      <c r="A199" s="10" t="s">
        <v>336</v>
      </c>
      <c r="B199" s="11">
        <v>129324</v>
      </c>
      <c r="C199" s="10">
        <v>194</v>
      </c>
      <c r="F199" s="7" t="s">
        <v>375</v>
      </c>
      <c r="G199" s="12">
        <v>57201</v>
      </c>
      <c r="H199" s="7">
        <v>503</v>
      </c>
    </row>
    <row r="200" spans="1:8" x14ac:dyDescent="0.2">
      <c r="A200" s="10" t="s">
        <v>376</v>
      </c>
      <c r="B200" s="11">
        <v>129324</v>
      </c>
      <c r="C200" s="10">
        <v>195</v>
      </c>
      <c r="F200" s="7" t="s">
        <v>377</v>
      </c>
      <c r="G200" s="12">
        <v>72123</v>
      </c>
      <c r="H200" s="7">
        <v>393</v>
      </c>
    </row>
    <row r="201" spans="1:8" x14ac:dyDescent="0.2">
      <c r="A201" s="10" t="s">
        <v>2136</v>
      </c>
      <c r="B201" s="11">
        <v>129324</v>
      </c>
      <c r="C201" s="10">
        <v>196</v>
      </c>
      <c r="F201" s="7" t="s">
        <v>378</v>
      </c>
      <c r="G201" s="12">
        <v>32331</v>
      </c>
      <c r="H201" s="7">
        <v>927</v>
      </c>
    </row>
    <row r="202" spans="1:8" x14ac:dyDescent="0.2">
      <c r="A202" s="10" t="s">
        <v>379</v>
      </c>
      <c r="B202" s="11">
        <v>129324</v>
      </c>
      <c r="C202" s="10">
        <v>197</v>
      </c>
      <c r="F202" s="7" t="s">
        <v>380</v>
      </c>
      <c r="G202" s="12">
        <v>52227</v>
      </c>
      <c r="H202" s="7">
        <v>563</v>
      </c>
    </row>
    <row r="203" spans="1:8" x14ac:dyDescent="0.2">
      <c r="A203" s="10" t="s">
        <v>381</v>
      </c>
      <c r="B203" s="11">
        <v>129324</v>
      </c>
      <c r="C203" s="10">
        <v>198</v>
      </c>
      <c r="F203" s="7" t="s">
        <v>382</v>
      </c>
      <c r="G203" s="12">
        <v>44766</v>
      </c>
      <c r="H203" s="7">
        <v>654</v>
      </c>
    </row>
    <row r="204" spans="1:8" x14ac:dyDescent="0.2">
      <c r="A204" s="10" t="s">
        <v>383</v>
      </c>
      <c r="B204" s="11">
        <v>126837</v>
      </c>
      <c r="C204" s="10">
        <v>199</v>
      </c>
      <c r="F204" s="7" t="s">
        <v>126</v>
      </c>
      <c r="G204" s="12">
        <v>298440</v>
      </c>
      <c r="H204" s="7">
        <v>56</v>
      </c>
    </row>
    <row r="205" spans="1:8" x14ac:dyDescent="0.2">
      <c r="A205" s="10" t="s">
        <v>384</v>
      </c>
      <c r="B205" s="11">
        <v>126837</v>
      </c>
      <c r="C205" s="10">
        <v>200</v>
      </c>
      <c r="F205" s="7" t="s">
        <v>385</v>
      </c>
      <c r="G205" s="12">
        <v>29844</v>
      </c>
      <c r="H205" s="7">
        <v>996</v>
      </c>
    </row>
    <row r="206" spans="1:8" x14ac:dyDescent="0.2">
      <c r="A206" s="10" t="s">
        <v>386</v>
      </c>
      <c r="B206" s="11">
        <v>126837</v>
      </c>
      <c r="C206" s="10">
        <v>201</v>
      </c>
      <c r="F206" s="7" t="s">
        <v>387</v>
      </c>
      <c r="G206" s="12">
        <v>34818</v>
      </c>
      <c r="H206" s="7">
        <v>853</v>
      </c>
    </row>
    <row r="207" spans="1:8" x14ac:dyDescent="0.2">
      <c r="A207" s="10" t="s">
        <v>388</v>
      </c>
      <c r="B207" s="11">
        <v>126837</v>
      </c>
      <c r="C207" s="10">
        <v>202</v>
      </c>
      <c r="F207" s="7" t="s">
        <v>136</v>
      </c>
      <c r="G207" s="12">
        <v>281031</v>
      </c>
      <c r="H207" s="7">
        <v>62</v>
      </c>
    </row>
    <row r="208" spans="1:8" x14ac:dyDescent="0.2">
      <c r="A208" s="10" t="s">
        <v>389</v>
      </c>
      <c r="B208" s="11">
        <v>126837</v>
      </c>
      <c r="C208" s="10">
        <v>203</v>
      </c>
      <c r="F208" s="7" t="s">
        <v>390</v>
      </c>
      <c r="G208" s="12">
        <v>62175</v>
      </c>
      <c r="H208" s="7">
        <v>445</v>
      </c>
    </row>
    <row r="209" spans="1:8" x14ac:dyDescent="0.2">
      <c r="A209" s="10" t="s">
        <v>391</v>
      </c>
      <c r="B209" s="11">
        <v>126837</v>
      </c>
      <c r="C209" s="10">
        <v>204</v>
      </c>
      <c r="F209" s="7" t="s">
        <v>392</v>
      </c>
      <c r="G209" s="12">
        <v>59688</v>
      </c>
      <c r="H209" s="7">
        <v>481</v>
      </c>
    </row>
    <row r="210" spans="1:8" x14ac:dyDescent="0.2">
      <c r="A210" s="10" t="s">
        <v>297</v>
      </c>
      <c r="B210" s="11">
        <v>126837</v>
      </c>
      <c r="C210" s="10">
        <v>205</v>
      </c>
      <c r="F210" s="7" t="s">
        <v>393</v>
      </c>
      <c r="G210" s="12">
        <v>32331</v>
      </c>
      <c r="H210" s="7">
        <v>900</v>
      </c>
    </row>
    <row r="211" spans="1:8" x14ac:dyDescent="0.2">
      <c r="A211" s="10" t="s">
        <v>394</v>
      </c>
      <c r="B211" s="11">
        <v>126837</v>
      </c>
      <c r="C211" s="10">
        <v>206</v>
      </c>
      <c r="F211" s="7" t="s">
        <v>395</v>
      </c>
      <c r="G211" s="12">
        <v>34818</v>
      </c>
      <c r="H211" s="7">
        <v>856</v>
      </c>
    </row>
    <row r="212" spans="1:8" x14ac:dyDescent="0.2">
      <c r="A212" s="10" t="s">
        <v>315</v>
      </c>
      <c r="B212" s="11">
        <v>126837</v>
      </c>
      <c r="C212" s="10">
        <v>207</v>
      </c>
      <c r="F212" s="7" t="s">
        <v>140</v>
      </c>
      <c r="G212" s="12">
        <v>273570</v>
      </c>
      <c r="H212" s="7">
        <v>64</v>
      </c>
    </row>
    <row r="213" spans="1:8" x14ac:dyDescent="0.2">
      <c r="A213" s="10" t="s">
        <v>396</v>
      </c>
      <c r="B213" s="11">
        <v>126837</v>
      </c>
      <c r="C213" s="10">
        <v>208</v>
      </c>
      <c r="F213" s="7" t="s">
        <v>397</v>
      </c>
      <c r="G213" s="12">
        <v>32331</v>
      </c>
      <c r="H213" s="7">
        <v>906</v>
      </c>
    </row>
    <row r="214" spans="1:8" x14ac:dyDescent="0.2">
      <c r="A214" s="10" t="s">
        <v>331</v>
      </c>
      <c r="B214" s="11">
        <v>124350</v>
      </c>
      <c r="C214" s="10">
        <v>209</v>
      </c>
      <c r="F214" s="7" t="s">
        <v>398</v>
      </c>
      <c r="G214" s="12">
        <v>94506</v>
      </c>
      <c r="H214" s="7">
        <v>288</v>
      </c>
    </row>
    <row r="215" spans="1:8" x14ac:dyDescent="0.2">
      <c r="A215" s="10" t="s">
        <v>399</v>
      </c>
      <c r="B215" s="11">
        <v>124350</v>
      </c>
      <c r="C215" s="10">
        <v>210</v>
      </c>
      <c r="F215" s="7" t="s">
        <v>400</v>
      </c>
      <c r="G215" s="12">
        <v>34818</v>
      </c>
      <c r="H215" s="7">
        <v>843</v>
      </c>
    </row>
    <row r="216" spans="1:8" x14ac:dyDescent="0.2">
      <c r="A216" s="10" t="s">
        <v>401</v>
      </c>
      <c r="B216" s="11">
        <v>121863</v>
      </c>
      <c r="C216" s="10">
        <v>211</v>
      </c>
      <c r="F216" s="7" t="s">
        <v>267</v>
      </c>
      <c r="G216" s="12">
        <v>169116</v>
      </c>
      <c r="H216" s="7">
        <v>132</v>
      </c>
    </row>
    <row r="217" spans="1:8" x14ac:dyDescent="0.2">
      <c r="A217" s="10" t="s">
        <v>402</v>
      </c>
      <c r="B217" s="11">
        <v>121863</v>
      </c>
      <c r="C217" s="10">
        <v>212</v>
      </c>
      <c r="F217" s="7" t="s">
        <v>403</v>
      </c>
      <c r="G217" s="12">
        <v>39792</v>
      </c>
      <c r="H217" s="7">
        <v>758</v>
      </c>
    </row>
    <row r="218" spans="1:8" x14ac:dyDescent="0.2">
      <c r="A218" s="10" t="s">
        <v>404</v>
      </c>
      <c r="B218" s="11">
        <v>121863</v>
      </c>
      <c r="C218" s="10">
        <v>213</v>
      </c>
      <c r="F218" s="7" t="s">
        <v>405</v>
      </c>
      <c r="G218" s="12">
        <v>77097</v>
      </c>
      <c r="H218" s="7">
        <v>349</v>
      </c>
    </row>
    <row r="219" spans="1:8" x14ac:dyDescent="0.2">
      <c r="A219" s="10" t="s">
        <v>406</v>
      </c>
      <c r="B219" s="11">
        <v>121863</v>
      </c>
      <c r="C219" s="10">
        <v>214</v>
      </c>
      <c r="F219" s="7" t="s">
        <v>240</v>
      </c>
      <c r="G219" s="12">
        <v>186525</v>
      </c>
      <c r="H219" s="7">
        <v>118</v>
      </c>
    </row>
    <row r="220" spans="1:8" x14ac:dyDescent="0.2">
      <c r="A220" s="10" t="s">
        <v>87</v>
      </c>
      <c r="B220" s="11">
        <v>119376</v>
      </c>
      <c r="C220" s="10">
        <v>215</v>
      </c>
      <c r="F220" s="7" t="s">
        <v>407</v>
      </c>
      <c r="G220" s="12">
        <v>79584</v>
      </c>
      <c r="H220" s="7">
        <v>336</v>
      </c>
    </row>
    <row r="221" spans="1:8" x14ac:dyDescent="0.2">
      <c r="A221" s="10" t="s">
        <v>408</v>
      </c>
      <c r="B221" s="11">
        <v>119376</v>
      </c>
      <c r="C221" s="10">
        <v>216</v>
      </c>
      <c r="F221" s="7" t="s">
        <v>354</v>
      </c>
      <c r="G221" s="12">
        <v>134298</v>
      </c>
      <c r="H221" s="7">
        <v>180</v>
      </c>
    </row>
    <row r="222" spans="1:8" x14ac:dyDescent="0.2">
      <c r="A222" s="10" t="s">
        <v>157</v>
      </c>
      <c r="B222" s="11">
        <v>119376</v>
      </c>
      <c r="C222" s="10">
        <v>217</v>
      </c>
      <c r="F222" s="7" t="s">
        <v>409</v>
      </c>
      <c r="G222" s="12">
        <v>87045</v>
      </c>
      <c r="H222" s="7">
        <v>313</v>
      </c>
    </row>
    <row r="223" spans="1:8" x14ac:dyDescent="0.2">
      <c r="A223" s="10" t="s">
        <v>1715</v>
      </c>
      <c r="B223" s="11">
        <v>119376</v>
      </c>
      <c r="C223" s="10">
        <v>218</v>
      </c>
      <c r="F223" s="7" t="s">
        <v>410</v>
      </c>
      <c r="G223" s="12">
        <v>99480</v>
      </c>
      <c r="H223" s="7">
        <v>270</v>
      </c>
    </row>
    <row r="224" spans="1:8" x14ac:dyDescent="0.2">
      <c r="A224" s="10" t="s">
        <v>411</v>
      </c>
      <c r="B224" s="11">
        <v>119376</v>
      </c>
      <c r="C224" s="10">
        <v>219</v>
      </c>
      <c r="F224" s="7" t="s">
        <v>412</v>
      </c>
      <c r="G224" s="12">
        <v>32331</v>
      </c>
      <c r="H224" s="7">
        <v>957</v>
      </c>
    </row>
    <row r="225" spans="1:8" x14ac:dyDescent="0.2">
      <c r="A225" s="10" t="s">
        <v>1917</v>
      </c>
      <c r="B225" s="11">
        <v>119376</v>
      </c>
      <c r="C225" s="10">
        <v>220</v>
      </c>
      <c r="F225" s="7" t="s">
        <v>413</v>
      </c>
      <c r="G225" s="12">
        <v>47253</v>
      </c>
      <c r="H225" s="7">
        <v>608</v>
      </c>
    </row>
    <row r="226" spans="1:8" x14ac:dyDescent="0.2">
      <c r="A226" s="10" t="s">
        <v>414</v>
      </c>
      <c r="B226" s="11">
        <v>119376</v>
      </c>
      <c r="C226" s="10">
        <v>221</v>
      </c>
      <c r="F226" s="7" t="s">
        <v>415</v>
      </c>
      <c r="G226" s="12">
        <v>82071</v>
      </c>
      <c r="H226" s="7">
        <v>334</v>
      </c>
    </row>
    <row r="227" spans="1:8" x14ac:dyDescent="0.2">
      <c r="A227" s="10" t="s">
        <v>416</v>
      </c>
      <c r="B227" s="11">
        <v>116889</v>
      </c>
      <c r="C227" s="10">
        <v>222</v>
      </c>
      <c r="F227" s="7" t="s">
        <v>299</v>
      </c>
      <c r="G227" s="12">
        <v>154194</v>
      </c>
      <c r="H227" s="7">
        <v>150</v>
      </c>
    </row>
    <row r="228" spans="1:8" x14ac:dyDescent="0.2">
      <c r="A228" s="10" t="s">
        <v>417</v>
      </c>
      <c r="B228" s="11">
        <v>116889</v>
      </c>
      <c r="C228" s="10">
        <v>223</v>
      </c>
      <c r="F228" s="7" t="s">
        <v>418</v>
      </c>
      <c r="G228" s="12">
        <v>34818</v>
      </c>
      <c r="H228" s="7">
        <v>880</v>
      </c>
    </row>
    <row r="229" spans="1:8" x14ac:dyDescent="0.2">
      <c r="A229" s="10" t="s">
        <v>419</v>
      </c>
      <c r="B229" s="11">
        <v>116889</v>
      </c>
      <c r="C229" s="10">
        <v>224</v>
      </c>
      <c r="F229" s="7" t="s">
        <v>420</v>
      </c>
      <c r="G229" s="12">
        <v>57201</v>
      </c>
      <c r="H229" s="7">
        <v>509</v>
      </c>
    </row>
    <row r="230" spans="1:8" x14ac:dyDescent="0.2">
      <c r="A230" s="10" t="s">
        <v>421</v>
      </c>
      <c r="B230" s="11">
        <v>116889</v>
      </c>
      <c r="C230" s="10">
        <v>225</v>
      </c>
      <c r="F230" s="7" t="s">
        <v>422</v>
      </c>
      <c r="G230" s="12">
        <v>34818</v>
      </c>
      <c r="H230" s="7">
        <v>873</v>
      </c>
    </row>
    <row r="231" spans="1:8" x14ac:dyDescent="0.2">
      <c r="A231" s="10" t="s">
        <v>423</v>
      </c>
      <c r="B231" s="11">
        <v>114402</v>
      </c>
      <c r="C231" s="10">
        <v>226</v>
      </c>
      <c r="F231" s="7" t="s">
        <v>424</v>
      </c>
      <c r="G231" s="12">
        <v>101967</v>
      </c>
      <c r="H231" s="7">
        <v>262</v>
      </c>
    </row>
    <row r="232" spans="1:8" x14ac:dyDescent="0.2">
      <c r="A232" s="10" t="s">
        <v>255</v>
      </c>
      <c r="B232" s="11">
        <v>114402</v>
      </c>
      <c r="C232" s="10">
        <v>227</v>
      </c>
      <c r="F232" s="7" t="s">
        <v>1898</v>
      </c>
      <c r="G232" s="12">
        <v>1193760</v>
      </c>
      <c r="H232" s="7">
        <v>6</v>
      </c>
    </row>
    <row r="233" spans="1:8" x14ac:dyDescent="0.2">
      <c r="A233" s="10" t="s">
        <v>425</v>
      </c>
      <c r="B233" s="11">
        <v>114402</v>
      </c>
      <c r="C233" s="10">
        <v>228</v>
      </c>
      <c r="F233" s="7" t="s">
        <v>426</v>
      </c>
      <c r="G233" s="12">
        <v>87045</v>
      </c>
      <c r="H233" s="7">
        <v>307</v>
      </c>
    </row>
    <row r="234" spans="1:8" x14ac:dyDescent="0.2">
      <c r="A234" s="10" t="s">
        <v>427</v>
      </c>
      <c r="B234" s="11">
        <v>114402</v>
      </c>
      <c r="C234" s="10">
        <v>229</v>
      </c>
      <c r="F234" s="7" t="s">
        <v>428</v>
      </c>
      <c r="G234" s="12">
        <v>106941</v>
      </c>
      <c r="H234" s="7">
        <v>245</v>
      </c>
    </row>
    <row r="235" spans="1:8" x14ac:dyDescent="0.2">
      <c r="A235" s="10" t="s">
        <v>429</v>
      </c>
      <c r="B235" s="11">
        <v>114402</v>
      </c>
      <c r="C235" s="10">
        <v>230</v>
      </c>
      <c r="F235" s="7" t="s">
        <v>430</v>
      </c>
      <c r="G235" s="12">
        <v>111915</v>
      </c>
      <c r="H235" s="7">
        <v>236</v>
      </c>
    </row>
    <row r="236" spans="1:8" x14ac:dyDescent="0.2">
      <c r="A236" s="10" t="s">
        <v>431</v>
      </c>
      <c r="B236" s="11">
        <v>114402</v>
      </c>
      <c r="C236" s="10">
        <v>231</v>
      </c>
      <c r="F236" s="7" t="s">
        <v>432</v>
      </c>
      <c r="G236" s="12">
        <v>47253</v>
      </c>
      <c r="H236" s="7">
        <v>637</v>
      </c>
    </row>
    <row r="237" spans="1:8" x14ac:dyDescent="0.2">
      <c r="A237" s="10" t="s">
        <v>433</v>
      </c>
      <c r="B237" s="11">
        <v>114402</v>
      </c>
      <c r="C237" s="10">
        <v>232</v>
      </c>
      <c r="F237" s="7" t="s">
        <v>434</v>
      </c>
      <c r="G237" s="12">
        <v>29844</v>
      </c>
      <c r="H237" s="7">
        <v>981</v>
      </c>
    </row>
    <row r="238" spans="1:8" x14ac:dyDescent="0.2">
      <c r="A238" s="10" t="s">
        <v>435</v>
      </c>
      <c r="B238" s="11">
        <v>111915</v>
      </c>
      <c r="C238" s="10">
        <v>233</v>
      </c>
      <c r="F238" s="7" t="s">
        <v>436</v>
      </c>
      <c r="G238" s="12">
        <v>29844</v>
      </c>
      <c r="H238" s="7">
        <v>979</v>
      </c>
    </row>
    <row r="239" spans="1:8" x14ac:dyDescent="0.2">
      <c r="A239" s="10" t="s">
        <v>437</v>
      </c>
      <c r="B239" s="11">
        <v>111915</v>
      </c>
      <c r="C239" s="10">
        <v>234</v>
      </c>
      <c r="F239" s="7" t="s">
        <v>438</v>
      </c>
      <c r="G239" s="12">
        <v>32331</v>
      </c>
      <c r="H239" s="7">
        <v>929</v>
      </c>
    </row>
    <row r="240" spans="1:8" x14ac:dyDescent="0.2">
      <c r="A240" s="10" t="s">
        <v>439</v>
      </c>
      <c r="B240" s="11">
        <v>111915</v>
      </c>
      <c r="C240" s="10">
        <v>235</v>
      </c>
      <c r="F240" s="7" t="s">
        <v>440</v>
      </c>
      <c r="G240" s="12">
        <v>49740</v>
      </c>
      <c r="H240" s="7">
        <v>589</v>
      </c>
    </row>
    <row r="241" spans="1:8" x14ac:dyDescent="0.2">
      <c r="A241" s="10" t="s">
        <v>430</v>
      </c>
      <c r="B241" s="11">
        <v>111915</v>
      </c>
      <c r="C241" s="10">
        <v>236</v>
      </c>
      <c r="F241" s="7" t="s">
        <v>441</v>
      </c>
      <c r="G241" s="12">
        <v>74610</v>
      </c>
      <c r="H241" s="7">
        <v>358</v>
      </c>
    </row>
    <row r="242" spans="1:8" x14ac:dyDescent="0.2">
      <c r="A242" s="10" t="s">
        <v>442</v>
      </c>
      <c r="B242" s="11">
        <v>111915</v>
      </c>
      <c r="C242" s="10">
        <v>237</v>
      </c>
      <c r="F242" s="7" t="s">
        <v>443</v>
      </c>
      <c r="G242" s="12">
        <v>77097</v>
      </c>
      <c r="H242" s="7">
        <v>355</v>
      </c>
    </row>
    <row r="243" spans="1:8" x14ac:dyDescent="0.2">
      <c r="A243" s="10" t="s">
        <v>444</v>
      </c>
      <c r="B243" s="11">
        <v>111915</v>
      </c>
      <c r="C243" s="10">
        <v>238</v>
      </c>
      <c r="F243" s="7" t="s">
        <v>207</v>
      </c>
      <c r="G243" s="12">
        <v>208908</v>
      </c>
      <c r="H243" s="7">
        <v>99</v>
      </c>
    </row>
    <row r="244" spans="1:8" x14ac:dyDescent="0.2">
      <c r="A244" s="10" t="s">
        <v>445</v>
      </c>
      <c r="B244" s="11">
        <v>111915</v>
      </c>
      <c r="C244" s="10">
        <v>239</v>
      </c>
      <c r="F244" s="7" t="s">
        <v>446</v>
      </c>
      <c r="G244" s="12">
        <v>57201</v>
      </c>
      <c r="H244" s="7">
        <v>517</v>
      </c>
    </row>
    <row r="245" spans="1:8" x14ac:dyDescent="0.2">
      <c r="A245" s="10" t="s">
        <v>447</v>
      </c>
      <c r="B245" s="11">
        <v>109428</v>
      </c>
      <c r="C245" s="10">
        <v>240</v>
      </c>
      <c r="F245" s="7" t="s">
        <v>448</v>
      </c>
      <c r="G245" s="12">
        <v>37305</v>
      </c>
      <c r="H245" s="7">
        <v>800</v>
      </c>
    </row>
    <row r="246" spans="1:8" x14ac:dyDescent="0.2">
      <c r="A246" s="10" t="s">
        <v>449</v>
      </c>
      <c r="B246" s="11">
        <v>109428</v>
      </c>
      <c r="C246" s="10">
        <v>241</v>
      </c>
      <c r="F246" s="7" t="s">
        <v>450</v>
      </c>
      <c r="G246" s="12">
        <v>34818</v>
      </c>
      <c r="H246" s="7">
        <v>882</v>
      </c>
    </row>
    <row r="247" spans="1:8" x14ac:dyDescent="0.2">
      <c r="A247" s="10" t="s">
        <v>454</v>
      </c>
      <c r="B247" s="11">
        <v>109428</v>
      </c>
      <c r="C247" s="10">
        <v>242</v>
      </c>
      <c r="F247" s="7" t="s">
        <v>455</v>
      </c>
      <c r="G247" s="12">
        <v>37305</v>
      </c>
      <c r="H247" s="7">
        <v>825</v>
      </c>
    </row>
    <row r="248" spans="1:8" x14ac:dyDescent="0.2">
      <c r="A248" s="10" t="s">
        <v>243</v>
      </c>
      <c r="B248" s="11">
        <v>109428</v>
      </c>
      <c r="C248" s="10">
        <v>243</v>
      </c>
      <c r="F248" s="7" t="s">
        <v>279</v>
      </c>
      <c r="G248" s="12">
        <v>164142</v>
      </c>
      <c r="H248" s="7">
        <v>139</v>
      </c>
    </row>
    <row r="249" spans="1:8" x14ac:dyDescent="0.2">
      <c r="A249" s="10" t="s">
        <v>456</v>
      </c>
      <c r="B249" s="11">
        <v>106941</v>
      </c>
      <c r="C249" s="10">
        <v>244</v>
      </c>
      <c r="F249" s="7" t="s">
        <v>457</v>
      </c>
      <c r="G249" s="12">
        <v>42279</v>
      </c>
      <c r="H249" s="7">
        <v>708</v>
      </c>
    </row>
    <row r="250" spans="1:8" x14ac:dyDescent="0.2">
      <c r="A250" s="10" t="s">
        <v>428</v>
      </c>
      <c r="B250" s="11">
        <v>106941</v>
      </c>
      <c r="C250" s="10">
        <v>245</v>
      </c>
      <c r="F250" s="7" t="s">
        <v>458</v>
      </c>
      <c r="G250" s="12">
        <v>54714</v>
      </c>
      <c r="H250" s="7">
        <v>539</v>
      </c>
    </row>
    <row r="251" spans="1:8" x14ac:dyDescent="0.2">
      <c r="A251" s="10" t="s">
        <v>459</v>
      </c>
      <c r="B251" s="11">
        <v>106941</v>
      </c>
      <c r="C251" s="10">
        <v>246</v>
      </c>
      <c r="F251" s="7" t="s">
        <v>460</v>
      </c>
      <c r="G251" s="12">
        <v>37305</v>
      </c>
      <c r="H251" s="7">
        <v>786</v>
      </c>
    </row>
    <row r="252" spans="1:8" x14ac:dyDescent="0.2">
      <c r="A252" s="10" t="s">
        <v>461</v>
      </c>
      <c r="B252" s="11">
        <v>106941</v>
      </c>
      <c r="C252" s="10">
        <v>247</v>
      </c>
      <c r="F252" s="7" t="s">
        <v>462</v>
      </c>
      <c r="G252" s="12">
        <v>32331</v>
      </c>
      <c r="H252" s="7">
        <v>897</v>
      </c>
    </row>
    <row r="253" spans="1:8" x14ac:dyDescent="0.2">
      <c r="A253" s="10" t="s">
        <v>189</v>
      </c>
      <c r="B253" s="11">
        <v>106941</v>
      </c>
      <c r="C253" s="10">
        <v>248</v>
      </c>
      <c r="F253" s="7" t="s">
        <v>463</v>
      </c>
      <c r="G253" s="12">
        <v>49740</v>
      </c>
      <c r="H253" s="7">
        <v>604</v>
      </c>
    </row>
    <row r="254" spans="1:8" x14ac:dyDescent="0.2">
      <c r="A254" s="10" t="s">
        <v>464</v>
      </c>
      <c r="B254" s="11">
        <v>104454</v>
      </c>
      <c r="C254" s="10">
        <v>249</v>
      </c>
      <c r="F254" s="7" t="s">
        <v>465</v>
      </c>
      <c r="G254" s="12">
        <v>39792</v>
      </c>
      <c r="H254" s="7">
        <v>760</v>
      </c>
    </row>
    <row r="255" spans="1:8" x14ac:dyDescent="0.2">
      <c r="A255" s="10" t="s">
        <v>466</v>
      </c>
      <c r="B255" s="11">
        <v>104454</v>
      </c>
      <c r="C255" s="10">
        <v>250</v>
      </c>
      <c r="F255" s="7" t="s">
        <v>467</v>
      </c>
      <c r="G255" s="12">
        <v>101967</v>
      </c>
      <c r="H255" s="7">
        <v>257</v>
      </c>
    </row>
    <row r="256" spans="1:8" x14ac:dyDescent="0.2">
      <c r="A256" s="10" t="s">
        <v>210</v>
      </c>
      <c r="B256" s="11">
        <v>104454</v>
      </c>
      <c r="C256" s="10">
        <v>251</v>
      </c>
      <c r="F256" s="7" t="s">
        <v>468</v>
      </c>
      <c r="G256" s="12">
        <v>29844</v>
      </c>
      <c r="H256" s="7">
        <v>970</v>
      </c>
    </row>
    <row r="257" spans="1:8" x14ac:dyDescent="0.2">
      <c r="A257" s="10" t="s">
        <v>469</v>
      </c>
      <c r="B257" s="11">
        <v>104454</v>
      </c>
      <c r="C257" s="10">
        <v>252</v>
      </c>
      <c r="F257" s="7" t="s">
        <v>470</v>
      </c>
      <c r="G257" s="12">
        <v>67149</v>
      </c>
      <c r="H257" s="7">
        <v>419</v>
      </c>
    </row>
    <row r="258" spans="1:8" x14ac:dyDescent="0.2">
      <c r="A258" s="10" t="s">
        <v>291</v>
      </c>
      <c r="B258" s="11">
        <v>104454</v>
      </c>
      <c r="C258" s="10">
        <v>253</v>
      </c>
      <c r="F258" s="7" t="s">
        <v>471</v>
      </c>
      <c r="G258" s="12">
        <v>62175</v>
      </c>
      <c r="H258" s="7">
        <v>458</v>
      </c>
    </row>
    <row r="259" spans="1:8" x14ac:dyDescent="0.2">
      <c r="A259" s="10" t="s">
        <v>472</v>
      </c>
      <c r="B259" s="11">
        <v>104454</v>
      </c>
      <c r="C259" s="10">
        <v>254</v>
      </c>
      <c r="F259" s="7" t="s">
        <v>473</v>
      </c>
      <c r="G259" s="12">
        <v>39792</v>
      </c>
      <c r="H259" s="7">
        <v>740</v>
      </c>
    </row>
    <row r="260" spans="1:8" x14ac:dyDescent="0.2">
      <c r="A260" s="10" t="s">
        <v>474</v>
      </c>
      <c r="B260" s="11">
        <v>104454</v>
      </c>
      <c r="C260" s="10">
        <v>255</v>
      </c>
      <c r="F260" s="7" t="s">
        <v>475</v>
      </c>
      <c r="G260" s="12">
        <v>32331</v>
      </c>
      <c r="H260" s="7">
        <v>889</v>
      </c>
    </row>
    <row r="261" spans="1:8" x14ac:dyDescent="0.2">
      <c r="A261" s="10" t="s">
        <v>476</v>
      </c>
      <c r="B261" s="11">
        <v>104454</v>
      </c>
      <c r="C261" s="10">
        <v>256</v>
      </c>
      <c r="F261" s="7" t="s">
        <v>477</v>
      </c>
      <c r="G261" s="12">
        <v>34818</v>
      </c>
      <c r="H261" s="7">
        <v>874</v>
      </c>
    </row>
    <row r="262" spans="1:8" x14ac:dyDescent="0.2">
      <c r="A262" s="10" t="s">
        <v>467</v>
      </c>
      <c r="B262" s="11">
        <v>101967</v>
      </c>
      <c r="C262" s="10">
        <v>257</v>
      </c>
      <c r="F262" s="7" t="s">
        <v>348</v>
      </c>
      <c r="G262" s="12">
        <v>136785</v>
      </c>
      <c r="H262" s="7">
        <v>177</v>
      </c>
    </row>
    <row r="263" spans="1:8" x14ac:dyDescent="0.2">
      <c r="A263" s="10" t="s">
        <v>478</v>
      </c>
      <c r="B263" s="11">
        <v>101967</v>
      </c>
      <c r="C263" s="10">
        <v>258</v>
      </c>
      <c r="F263" s="7" t="s">
        <v>479</v>
      </c>
      <c r="G263" s="12">
        <v>34818</v>
      </c>
      <c r="H263" s="7">
        <v>846</v>
      </c>
    </row>
    <row r="264" spans="1:8" x14ac:dyDescent="0.2">
      <c r="A264" s="10" t="s">
        <v>480</v>
      </c>
      <c r="B264" s="11">
        <v>101967</v>
      </c>
      <c r="C264" s="10">
        <v>259</v>
      </c>
      <c r="F264" s="7" t="s">
        <v>318</v>
      </c>
      <c r="G264" s="12">
        <v>144246</v>
      </c>
      <c r="H264" s="7">
        <v>160</v>
      </c>
    </row>
    <row r="265" spans="1:8" x14ac:dyDescent="0.2">
      <c r="A265" s="10" t="s">
        <v>481</v>
      </c>
      <c r="B265" s="11">
        <v>101967</v>
      </c>
      <c r="C265" s="10">
        <v>260</v>
      </c>
      <c r="F265" s="7" t="s">
        <v>482</v>
      </c>
      <c r="G265" s="12">
        <v>49740</v>
      </c>
      <c r="H265" s="7">
        <v>601</v>
      </c>
    </row>
    <row r="266" spans="1:8" x14ac:dyDescent="0.2">
      <c r="A266" s="10" t="s">
        <v>262</v>
      </c>
      <c r="B266" s="11">
        <v>101967</v>
      </c>
      <c r="C266" s="10">
        <v>261</v>
      </c>
      <c r="F266" s="7" t="s">
        <v>483</v>
      </c>
      <c r="G266" s="12">
        <v>42279</v>
      </c>
      <c r="H266" s="7">
        <v>696</v>
      </c>
    </row>
    <row r="267" spans="1:8" x14ac:dyDescent="0.2">
      <c r="A267" s="10" t="s">
        <v>424</v>
      </c>
      <c r="B267" s="11">
        <v>101967</v>
      </c>
      <c r="C267" s="10">
        <v>262</v>
      </c>
      <c r="F267" s="7" t="s">
        <v>484</v>
      </c>
      <c r="G267" s="12">
        <v>52227</v>
      </c>
      <c r="H267" s="7">
        <v>560</v>
      </c>
    </row>
    <row r="268" spans="1:8" x14ac:dyDescent="0.2">
      <c r="A268" s="10" t="s">
        <v>485</v>
      </c>
      <c r="B268" s="11">
        <v>101967</v>
      </c>
      <c r="C268" s="10">
        <v>263</v>
      </c>
      <c r="F268" s="7" t="s">
        <v>486</v>
      </c>
      <c r="G268" s="12">
        <v>49740</v>
      </c>
      <c r="H268" s="7">
        <v>594</v>
      </c>
    </row>
    <row r="269" spans="1:8" x14ac:dyDescent="0.2">
      <c r="A269" s="10" t="s">
        <v>1831</v>
      </c>
      <c r="B269" s="11">
        <v>99480</v>
      </c>
      <c r="C269" s="10">
        <v>264</v>
      </c>
      <c r="F269" s="7" t="s">
        <v>112</v>
      </c>
      <c r="G269" s="12">
        <v>340719</v>
      </c>
      <c r="H269" s="7">
        <v>49</v>
      </c>
    </row>
    <row r="270" spans="1:8" x14ac:dyDescent="0.2">
      <c r="A270" s="10" t="s">
        <v>487</v>
      </c>
      <c r="B270" s="11">
        <v>99480</v>
      </c>
      <c r="C270" s="10">
        <v>265</v>
      </c>
      <c r="F270" s="7" t="s">
        <v>373</v>
      </c>
      <c r="G270" s="12">
        <v>129324</v>
      </c>
      <c r="H270" s="7">
        <v>193</v>
      </c>
    </row>
    <row r="271" spans="1:8" x14ac:dyDescent="0.2">
      <c r="A271" s="10" t="s">
        <v>488</v>
      </c>
      <c r="B271" s="11">
        <v>99480</v>
      </c>
      <c r="C271" s="10">
        <v>266</v>
      </c>
      <c r="F271" s="7" t="s">
        <v>233</v>
      </c>
      <c r="G271" s="12">
        <v>191499</v>
      </c>
      <c r="H271" s="7">
        <v>114</v>
      </c>
    </row>
    <row r="272" spans="1:8" x14ac:dyDescent="0.2">
      <c r="A272" s="10" t="s">
        <v>489</v>
      </c>
      <c r="B272" s="11">
        <v>99480</v>
      </c>
      <c r="C272" s="10">
        <v>267</v>
      </c>
      <c r="F272" s="7" t="s">
        <v>490</v>
      </c>
      <c r="G272" s="12">
        <v>44766</v>
      </c>
      <c r="H272" s="7">
        <v>664</v>
      </c>
    </row>
    <row r="273" spans="1:8" x14ac:dyDescent="0.2">
      <c r="A273" s="10" t="s">
        <v>491</v>
      </c>
      <c r="B273" s="11">
        <v>99480</v>
      </c>
      <c r="C273" s="10">
        <v>268</v>
      </c>
      <c r="F273" s="7" t="s">
        <v>492</v>
      </c>
      <c r="G273" s="12">
        <v>32331</v>
      </c>
      <c r="H273" s="7">
        <v>926</v>
      </c>
    </row>
    <row r="274" spans="1:8" x14ac:dyDescent="0.2">
      <c r="A274" s="10" t="s">
        <v>493</v>
      </c>
      <c r="B274" s="11">
        <v>99480</v>
      </c>
      <c r="C274" s="10">
        <v>269</v>
      </c>
      <c r="F274" s="7" t="s">
        <v>494</v>
      </c>
      <c r="G274" s="12">
        <v>32331</v>
      </c>
      <c r="H274" s="7">
        <v>960</v>
      </c>
    </row>
    <row r="275" spans="1:8" x14ac:dyDescent="0.2">
      <c r="A275" s="10" t="s">
        <v>410</v>
      </c>
      <c r="B275" s="11">
        <v>99480</v>
      </c>
      <c r="C275" s="10">
        <v>270</v>
      </c>
      <c r="F275" s="7" t="s">
        <v>495</v>
      </c>
      <c r="G275" s="12">
        <v>44766</v>
      </c>
      <c r="H275" s="7">
        <v>649</v>
      </c>
    </row>
    <row r="276" spans="1:8" x14ac:dyDescent="0.2">
      <c r="A276" s="10" t="s">
        <v>496</v>
      </c>
      <c r="B276" s="11">
        <v>96993</v>
      </c>
      <c r="C276" s="10">
        <v>271</v>
      </c>
      <c r="F276" s="7" t="s">
        <v>497</v>
      </c>
      <c r="G276" s="12">
        <v>72123</v>
      </c>
      <c r="H276" s="7">
        <v>390</v>
      </c>
    </row>
    <row r="277" spans="1:8" x14ac:dyDescent="0.2">
      <c r="A277" s="10" t="s">
        <v>270</v>
      </c>
      <c r="B277" s="11">
        <v>96993</v>
      </c>
      <c r="C277" s="10">
        <v>272</v>
      </c>
      <c r="F277" s="7" t="s">
        <v>498</v>
      </c>
      <c r="G277" s="12">
        <v>54714</v>
      </c>
      <c r="H277" s="7">
        <v>521</v>
      </c>
    </row>
    <row r="278" spans="1:8" x14ac:dyDescent="0.2">
      <c r="A278" s="10" t="s">
        <v>499</v>
      </c>
      <c r="B278" s="11">
        <v>96993</v>
      </c>
      <c r="C278" s="10">
        <v>273</v>
      </c>
      <c r="F278" s="7" t="s">
        <v>500</v>
      </c>
      <c r="G278" s="12">
        <v>42279</v>
      </c>
      <c r="H278" s="7">
        <v>707</v>
      </c>
    </row>
    <row r="279" spans="1:8" x14ac:dyDescent="0.2">
      <c r="A279" s="10" t="s">
        <v>501</v>
      </c>
      <c r="B279" s="11">
        <v>96993</v>
      </c>
      <c r="C279" s="10">
        <v>274</v>
      </c>
      <c r="F279" s="7" t="s">
        <v>502</v>
      </c>
      <c r="G279" s="12">
        <v>67149</v>
      </c>
      <c r="H279" s="7">
        <v>412</v>
      </c>
    </row>
    <row r="280" spans="1:8" x14ac:dyDescent="0.2">
      <c r="A280" s="10" t="s">
        <v>95</v>
      </c>
      <c r="B280" s="11">
        <v>96993</v>
      </c>
      <c r="C280" s="10">
        <v>275</v>
      </c>
      <c r="F280" s="7" t="s">
        <v>110</v>
      </c>
      <c r="G280" s="12">
        <v>350667</v>
      </c>
      <c r="H280" s="7">
        <v>48</v>
      </c>
    </row>
    <row r="281" spans="1:8" x14ac:dyDescent="0.2">
      <c r="A281" s="10" t="s">
        <v>503</v>
      </c>
      <c r="B281" s="11">
        <v>96993</v>
      </c>
      <c r="C281" s="10">
        <v>276</v>
      </c>
      <c r="F281" s="7" t="s">
        <v>504</v>
      </c>
      <c r="G281" s="12">
        <v>42279</v>
      </c>
      <c r="H281" s="7">
        <v>702</v>
      </c>
    </row>
    <row r="282" spans="1:8" x14ac:dyDescent="0.2">
      <c r="A282" s="10" t="s">
        <v>505</v>
      </c>
      <c r="B282" s="11">
        <v>96993</v>
      </c>
      <c r="C282" s="10">
        <v>277</v>
      </c>
      <c r="F282" s="7" t="s">
        <v>506</v>
      </c>
      <c r="G282" s="12">
        <v>34818</v>
      </c>
      <c r="H282" s="7">
        <v>852</v>
      </c>
    </row>
    <row r="283" spans="1:8" x14ac:dyDescent="0.2">
      <c r="A283" s="10" t="s">
        <v>507</v>
      </c>
      <c r="B283" s="11">
        <v>96993</v>
      </c>
      <c r="C283" s="10">
        <v>278</v>
      </c>
      <c r="F283" s="7" t="s">
        <v>508</v>
      </c>
      <c r="G283" s="12">
        <v>37305</v>
      </c>
      <c r="H283" s="7">
        <v>826</v>
      </c>
    </row>
    <row r="284" spans="1:8" x14ac:dyDescent="0.2">
      <c r="A284" s="10" t="s">
        <v>509</v>
      </c>
      <c r="B284" s="11">
        <v>96993</v>
      </c>
      <c r="C284" s="10">
        <v>279</v>
      </c>
      <c r="F284" s="7" t="s">
        <v>510</v>
      </c>
      <c r="G284" s="12">
        <v>74610</v>
      </c>
      <c r="H284" s="7">
        <v>357</v>
      </c>
    </row>
    <row r="285" spans="1:8" x14ac:dyDescent="0.2">
      <c r="A285" s="10" t="s">
        <v>101</v>
      </c>
      <c r="B285" s="11">
        <v>96993</v>
      </c>
      <c r="C285" s="10">
        <v>280</v>
      </c>
      <c r="F285" s="7" t="s">
        <v>511</v>
      </c>
      <c r="G285" s="12">
        <v>44766</v>
      </c>
      <c r="H285" s="7">
        <v>658</v>
      </c>
    </row>
    <row r="286" spans="1:8" x14ac:dyDescent="0.2">
      <c r="A286" s="10" t="s">
        <v>512</v>
      </c>
      <c r="B286" s="11">
        <v>96993</v>
      </c>
      <c r="C286" s="10">
        <v>281</v>
      </c>
      <c r="F286" s="7" t="s">
        <v>513</v>
      </c>
      <c r="G286" s="12">
        <v>39792</v>
      </c>
      <c r="H286" s="7">
        <v>767</v>
      </c>
    </row>
    <row r="287" spans="1:8" x14ac:dyDescent="0.2">
      <c r="A287" s="10" t="s">
        <v>317</v>
      </c>
      <c r="B287" s="11">
        <v>96993</v>
      </c>
      <c r="C287" s="10">
        <v>282</v>
      </c>
      <c r="F287" s="7" t="s">
        <v>310</v>
      </c>
      <c r="G287" s="12">
        <v>146733</v>
      </c>
      <c r="H287" s="7">
        <v>156</v>
      </c>
    </row>
    <row r="288" spans="1:8" x14ac:dyDescent="0.2">
      <c r="A288" s="10" t="s">
        <v>514</v>
      </c>
      <c r="B288" s="11">
        <v>94506</v>
      </c>
      <c r="C288" s="10">
        <v>283</v>
      </c>
      <c r="F288" s="7" t="s">
        <v>417</v>
      </c>
      <c r="G288" s="12">
        <v>116889</v>
      </c>
      <c r="H288" s="7">
        <v>223</v>
      </c>
    </row>
    <row r="289" spans="1:8" x14ac:dyDescent="0.2">
      <c r="A289" s="10" t="s">
        <v>515</v>
      </c>
      <c r="B289" s="11">
        <v>94506</v>
      </c>
      <c r="C289" s="10">
        <v>284</v>
      </c>
      <c r="F289" s="7" t="s">
        <v>516</v>
      </c>
      <c r="G289" s="12">
        <v>34818</v>
      </c>
      <c r="H289" s="7">
        <v>859</v>
      </c>
    </row>
    <row r="290" spans="1:8" x14ac:dyDescent="0.2">
      <c r="A290" s="10" t="s">
        <v>1716</v>
      </c>
      <c r="B290" s="11">
        <v>94506</v>
      </c>
      <c r="C290" s="10">
        <v>285</v>
      </c>
      <c r="F290" s="7" t="s">
        <v>386</v>
      </c>
      <c r="G290" s="12">
        <v>126837</v>
      </c>
      <c r="H290" s="7">
        <v>201</v>
      </c>
    </row>
    <row r="291" spans="1:8" x14ac:dyDescent="0.2">
      <c r="A291" s="10" t="s">
        <v>517</v>
      </c>
      <c r="B291" s="11">
        <v>94506</v>
      </c>
      <c r="C291" s="10">
        <v>286</v>
      </c>
      <c r="F291" s="7" t="s">
        <v>518</v>
      </c>
      <c r="G291" s="12">
        <v>59688</v>
      </c>
      <c r="H291" s="7">
        <v>471</v>
      </c>
    </row>
    <row r="292" spans="1:8" x14ac:dyDescent="0.2">
      <c r="A292" s="10" t="s">
        <v>519</v>
      </c>
      <c r="B292" s="11">
        <v>94506</v>
      </c>
      <c r="C292" s="10">
        <v>287</v>
      </c>
      <c r="F292" s="7" t="s">
        <v>520</v>
      </c>
      <c r="G292" s="12">
        <v>32331</v>
      </c>
      <c r="H292" s="7">
        <v>961</v>
      </c>
    </row>
    <row r="293" spans="1:8" x14ac:dyDescent="0.2">
      <c r="A293" s="10" t="s">
        <v>398</v>
      </c>
      <c r="B293" s="11">
        <v>94506</v>
      </c>
      <c r="C293" s="10">
        <v>288</v>
      </c>
      <c r="F293" s="7" t="s">
        <v>521</v>
      </c>
      <c r="G293" s="12">
        <v>39792</v>
      </c>
      <c r="H293" s="7">
        <v>734</v>
      </c>
    </row>
    <row r="294" spans="1:8" x14ac:dyDescent="0.2">
      <c r="A294" s="10" t="s">
        <v>522</v>
      </c>
      <c r="B294" s="11">
        <v>92019</v>
      </c>
      <c r="C294" s="10">
        <v>289</v>
      </c>
      <c r="F294" s="7" t="s">
        <v>523</v>
      </c>
      <c r="G294" s="12">
        <v>52227</v>
      </c>
      <c r="H294" s="7">
        <v>554</v>
      </c>
    </row>
    <row r="295" spans="1:8" x14ac:dyDescent="0.2">
      <c r="A295" s="10" t="s">
        <v>321</v>
      </c>
      <c r="B295" s="11">
        <v>92019</v>
      </c>
      <c r="C295" s="10">
        <v>290</v>
      </c>
      <c r="F295" s="7" t="s">
        <v>231</v>
      </c>
      <c r="G295" s="12">
        <v>191499</v>
      </c>
      <c r="H295" s="7">
        <v>113</v>
      </c>
    </row>
    <row r="296" spans="1:8" x14ac:dyDescent="0.2">
      <c r="A296" s="10" t="s">
        <v>524</v>
      </c>
      <c r="B296" s="11">
        <v>92019</v>
      </c>
      <c r="C296" s="10">
        <v>291</v>
      </c>
      <c r="F296" s="7" t="s">
        <v>525</v>
      </c>
      <c r="G296" s="12">
        <v>67149</v>
      </c>
      <c r="H296" s="7">
        <v>417</v>
      </c>
    </row>
    <row r="297" spans="1:8" x14ac:dyDescent="0.2">
      <c r="A297" s="10" t="s">
        <v>526</v>
      </c>
      <c r="B297" s="11">
        <v>92019</v>
      </c>
      <c r="C297" s="10">
        <v>292</v>
      </c>
      <c r="F297" s="7" t="s">
        <v>527</v>
      </c>
      <c r="G297" s="12">
        <v>32331</v>
      </c>
      <c r="H297" s="7">
        <v>890</v>
      </c>
    </row>
    <row r="298" spans="1:8" x14ac:dyDescent="0.2">
      <c r="A298" s="10" t="s">
        <v>528</v>
      </c>
      <c r="B298" s="11">
        <v>92019</v>
      </c>
      <c r="C298" s="10">
        <v>293</v>
      </c>
      <c r="F298" s="7" t="s">
        <v>478</v>
      </c>
      <c r="G298" s="12">
        <v>101967</v>
      </c>
      <c r="H298" s="7">
        <v>258</v>
      </c>
    </row>
    <row r="299" spans="1:8" x14ac:dyDescent="0.2">
      <c r="A299" s="10" t="s">
        <v>529</v>
      </c>
      <c r="B299" s="11">
        <v>92019</v>
      </c>
      <c r="C299" s="10">
        <v>294</v>
      </c>
      <c r="F299" s="7" t="s">
        <v>528</v>
      </c>
      <c r="G299" s="12">
        <v>92019</v>
      </c>
      <c r="H299" s="7">
        <v>293</v>
      </c>
    </row>
    <row r="300" spans="1:8" x14ac:dyDescent="0.2">
      <c r="A300" s="10" t="s">
        <v>113</v>
      </c>
      <c r="B300" s="11">
        <v>92019</v>
      </c>
      <c r="C300" s="10">
        <v>295</v>
      </c>
      <c r="F300" s="7" t="s">
        <v>188</v>
      </c>
      <c r="G300" s="12">
        <v>228804</v>
      </c>
      <c r="H300" s="7">
        <v>89</v>
      </c>
    </row>
    <row r="301" spans="1:8" x14ac:dyDescent="0.2">
      <c r="A301" s="10" t="s">
        <v>530</v>
      </c>
      <c r="B301" s="11">
        <v>92019</v>
      </c>
      <c r="C301" s="10">
        <v>296</v>
      </c>
      <c r="F301" s="7" t="s">
        <v>531</v>
      </c>
      <c r="G301" s="12">
        <v>69636</v>
      </c>
      <c r="H301" s="7">
        <v>399</v>
      </c>
    </row>
    <row r="302" spans="1:8" x14ac:dyDescent="0.2">
      <c r="A302" s="10" t="s">
        <v>532</v>
      </c>
      <c r="B302" s="11">
        <v>92019</v>
      </c>
      <c r="C302" s="10">
        <v>297</v>
      </c>
      <c r="F302" s="7" t="s">
        <v>533</v>
      </c>
      <c r="G302" s="12">
        <v>67149</v>
      </c>
      <c r="H302" s="7">
        <v>406</v>
      </c>
    </row>
    <row r="303" spans="1:8" x14ac:dyDescent="0.2">
      <c r="A303" s="10" t="s">
        <v>534</v>
      </c>
      <c r="B303" s="11">
        <v>92019</v>
      </c>
      <c r="C303" s="10">
        <v>298</v>
      </c>
      <c r="F303" s="7" t="s">
        <v>535</v>
      </c>
      <c r="G303" s="12">
        <v>54714</v>
      </c>
      <c r="H303" s="7">
        <v>520</v>
      </c>
    </row>
    <row r="304" spans="1:8" x14ac:dyDescent="0.2">
      <c r="A304" s="10" t="s">
        <v>129</v>
      </c>
      <c r="B304" s="11">
        <v>92019</v>
      </c>
      <c r="C304" s="10">
        <v>299</v>
      </c>
      <c r="F304" s="7" t="s">
        <v>536</v>
      </c>
      <c r="G304" s="12">
        <v>42279</v>
      </c>
      <c r="H304" s="7">
        <v>692</v>
      </c>
    </row>
    <row r="305" spans="1:8" x14ac:dyDescent="0.2">
      <c r="A305" s="10" t="s">
        <v>537</v>
      </c>
      <c r="B305" s="11">
        <v>89532</v>
      </c>
      <c r="C305" s="10">
        <v>300</v>
      </c>
      <c r="F305" s="7" t="s">
        <v>538</v>
      </c>
      <c r="G305" s="12">
        <v>29844</v>
      </c>
      <c r="H305" s="7">
        <v>983</v>
      </c>
    </row>
    <row r="306" spans="1:8" x14ac:dyDescent="0.2">
      <c r="A306" s="10" t="s">
        <v>539</v>
      </c>
      <c r="B306" s="11">
        <v>89532</v>
      </c>
      <c r="C306" s="10">
        <v>301</v>
      </c>
      <c r="F306" s="7" t="s">
        <v>213</v>
      </c>
      <c r="G306" s="12">
        <v>203934</v>
      </c>
      <c r="H306" s="7">
        <v>102</v>
      </c>
    </row>
    <row r="307" spans="1:8" x14ac:dyDescent="0.2">
      <c r="A307" s="10" t="s">
        <v>1717</v>
      </c>
      <c r="B307" s="11">
        <v>89532</v>
      </c>
      <c r="C307" s="10">
        <v>302</v>
      </c>
      <c r="F307" s="7" t="s">
        <v>540</v>
      </c>
      <c r="G307" s="12">
        <v>29844</v>
      </c>
      <c r="H307" s="7">
        <v>976</v>
      </c>
    </row>
    <row r="308" spans="1:8" x14ac:dyDescent="0.2">
      <c r="A308" s="10" t="s">
        <v>541</v>
      </c>
      <c r="B308" s="11">
        <v>89532</v>
      </c>
      <c r="C308" s="10">
        <v>303</v>
      </c>
      <c r="F308" s="7" t="s">
        <v>196</v>
      </c>
      <c r="G308" s="12">
        <v>226317</v>
      </c>
      <c r="H308" s="7">
        <v>93</v>
      </c>
    </row>
    <row r="309" spans="1:8" x14ac:dyDescent="0.2">
      <c r="A309" s="10" t="s">
        <v>257</v>
      </c>
      <c r="B309" s="11">
        <v>89532</v>
      </c>
      <c r="C309" s="10">
        <v>304</v>
      </c>
      <c r="F309" s="7" t="s">
        <v>466</v>
      </c>
      <c r="G309" s="12">
        <v>104454</v>
      </c>
      <c r="H309" s="7">
        <v>250</v>
      </c>
    </row>
    <row r="310" spans="1:8" x14ac:dyDescent="0.2">
      <c r="A310" s="10" t="s">
        <v>542</v>
      </c>
      <c r="B310" s="11">
        <v>89532</v>
      </c>
      <c r="C310" s="10">
        <v>305</v>
      </c>
      <c r="F310" s="7" t="s">
        <v>364</v>
      </c>
      <c r="G310" s="12">
        <v>131811</v>
      </c>
      <c r="H310" s="7">
        <v>186</v>
      </c>
    </row>
    <row r="311" spans="1:8" x14ac:dyDescent="0.2">
      <c r="A311" s="10" t="s">
        <v>543</v>
      </c>
      <c r="B311" s="11">
        <v>87045</v>
      </c>
      <c r="C311" s="10">
        <v>306</v>
      </c>
      <c r="F311" s="7" t="s">
        <v>544</v>
      </c>
      <c r="G311" s="12">
        <v>72123</v>
      </c>
      <c r="H311" s="7">
        <v>385</v>
      </c>
    </row>
    <row r="312" spans="1:8" x14ac:dyDescent="0.2">
      <c r="A312" s="10" t="s">
        <v>426</v>
      </c>
      <c r="B312" s="11">
        <v>87045</v>
      </c>
      <c r="C312" s="10">
        <v>307</v>
      </c>
      <c r="F312" s="7" t="s">
        <v>545</v>
      </c>
      <c r="G312" s="12">
        <v>34818</v>
      </c>
      <c r="H312" s="7">
        <v>837</v>
      </c>
    </row>
    <row r="313" spans="1:8" x14ac:dyDescent="0.2">
      <c r="A313" s="10" t="s">
        <v>546</v>
      </c>
      <c r="B313" s="11">
        <v>87045</v>
      </c>
      <c r="C313" s="10">
        <v>308</v>
      </c>
      <c r="F313" s="7" t="s">
        <v>547</v>
      </c>
      <c r="G313" s="12">
        <v>62175</v>
      </c>
      <c r="H313" s="7">
        <v>453</v>
      </c>
    </row>
    <row r="314" spans="1:8" x14ac:dyDescent="0.2">
      <c r="A314" s="10" t="s">
        <v>548</v>
      </c>
      <c r="B314" s="11">
        <v>87045</v>
      </c>
      <c r="C314" s="10">
        <v>309</v>
      </c>
      <c r="F314" s="7" t="s">
        <v>383</v>
      </c>
      <c r="G314" s="12">
        <v>126837</v>
      </c>
      <c r="H314" s="7">
        <v>199</v>
      </c>
    </row>
    <row r="315" spans="1:8" x14ac:dyDescent="0.2">
      <c r="A315" s="10" t="s">
        <v>549</v>
      </c>
      <c r="B315" s="11">
        <v>87045</v>
      </c>
      <c r="C315" s="10">
        <v>310</v>
      </c>
      <c r="F315" s="7" t="s">
        <v>550</v>
      </c>
      <c r="G315" s="12">
        <v>29844</v>
      </c>
      <c r="H315" s="7">
        <v>967</v>
      </c>
    </row>
    <row r="316" spans="1:8" x14ac:dyDescent="0.2">
      <c r="A316" s="10" t="s">
        <v>551</v>
      </c>
      <c r="B316" s="11">
        <v>87045</v>
      </c>
      <c r="C316" s="10">
        <v>311</v>
      </c>
      <c r="F316" s="7" t="s">
        <v>454</v>
      </c>
      <c r="G316" s="12">
        <v>109428</v>
      </c>
      <c r="H316" s="7">
        <v>242</v>
      </c>
    </row>
    <row r="317" spans="1:8" x14ac:dyDescent="0.2">
      <c r="A317" s="10" t="s">
        <v>552</v>
      </c>
      <c r="B317" s="11">
        <v>87045</v>
      </c>
      <c r="C317" s="10">
        <v>312</v>
      </c>
      <c r="F317" s="7" t="s">
        <v>553</v>
      </c>
      <c r="G317" s="12">
        <v>34818</v>
      </c>
      <c r="H317" s="7">
        <v>879</v>
      </c>
    </row>
    <row r="318" spans="1:8" x14ac:dyDescent="0.2">
      <c r="A318" s="10" t="s">
        <v>409</v>
      </c>
      <c r="B318" s="11">
        <v>87045</v>
      </c>
      <c r="C318" s="10">
        <v>313</v>
      </c>
      <c r="F318" s="7" t="s">
        <v>250</v>
      </c>
      <c r="G318" s="12">
        <v>184038</v>
      </c>
      <c r="H318" s="7">
        <v>123</v>
      </c>
    </row>
    <row r="319" spans="1:8" x14ac:dyDescent="0.2">
      <c r="A319" s="10" t="s">
        <v>554</v>
      </c>
      <c r="B319" s="11">
        <v>87045</v>
      </c>
      <c r="C319" s="10">
        <v>314</v>
      </c>
      <c r="F319" s="7" t="s">
        <v>555</v>
      </c>
      <c r="G319" s="12">
        <v>64662</v>
      </c>
      <c r="H319" s="7">
        <v>442</v>
      </c>
    </row>
    <row r="320" spans="1:8" x14ac:dyDescent="0.2">
      <c r="A320" s="10" t="s">
        <v>556</v>
      </c>
      <c r="B320" s="11">
        <v>87045</v>
      </c>
      <c r="C320" s="10">
        <v>315</v>
      </c>
      <c r="F320" s="7" t="s">
        <v>557</v>
      </c>
      <c r="G320" s="12">
        <v>39792</v>
      </c>
      <c r="H320" s="7">
        <v>728</v>
      </c>
    </row>
    <row r="321" spans="1:8" x14ac:dyDescent="0.2">
      <c r="A321" s="10" t="s">
        <v>89</v>
      </c>
      <c r="B321" s="11">
        <v>87045</v>
      </c>
      <c r="C321" s="10">
        <v>316</v>
      </c>
      <c r="F321" s="7" t="s">
        <v>558</v>
      </c>
      <c r="G321" s="12">
        <v>34818</v>
      </c>
      <c r="H321" s="7">
        <v>870</v>
      </c>
    </row>
    <row r="322" spans="1:8" x14ac:dyDescent="0.2">
      <c r="A322" s="10" t="s">
        <v>559</v>
      </c>
      <c r="B322" s="11">
        <v>84558</v>
      </c>
      <c r="C322" s="10">
        <v>317</v>
      </c>
      <c r="F322" s="7" t="s">
        <v>560</v>
      </c>
      <c r="G322" s="12">
        <v>34818</v>
      </c>
      <c r="H322" s="7">
        <v>885</v>
      </c>
    </row>
    <row r="323" spans="1:8" x14ac:dyDescent="0.2">
      <c r="A323" s="10" t="s">
        <v>561</v>
      </c>
      <c r="B323" s="11">
        <v>84558</v>
      </c>
      <c r="C323" s="10">
        <v>318</v>
      </c>
      <c r="F323" s="7" t="s">
        <v>562</v>
      </c>
      <c r="G323" s="12">
        <v>37305</v>
      </c>
      <c r="H323" s="7">
        <v>791</v>
      </c>
    </row>
    <row r="324" spans="1:8" x14ac:dyDescent="0.2">
      <c r="A324" s="10" t="s">
        <v>563</v>
      </c>
      <c r="B324" s="11">
        <v>84558</v>
      </c>
      <c r="C324" s="10">
        <v>319</v>
      </c>
      <c r="F324" s="7" t="s">
        <v>437</v>
      </c>
      <c r="G324" s="12">
        <v>111915</v>
      </c>
      <c r="H324" s="7">
        <v>234</v>
      </c>
    </row>
    <row r="325" spans="1:8" x14ac:dyDescent="0.2">
      <c r="A325" s="10" t="s">
        <v>83</v>
      </c>
      <c r="B325" s="11">
        <v>84558</v>
      </c>
      <c r="C325" s="10">
        <v>320</v>
      </c>
      <c r="F325" s="7" t="s">
        <v>564</v>
      </c>
      <c r="G325" s="12">
        <v>34818</v>
      </c>
      <c r="H325" s="7">
        <v>861</v>
      </c>
    </row>
    <row r="326" spans="1:8" x14ac:dyDescent="0.2">
      <c r="A326" s="10" t="s">
        <v>565</v>
      </c>
      <c r="B326" s="11">
        <v>84558</v>
      </c>
      <c r="C326" s="10">
        <v>321</v>
      </c>
      <c r="F326" s="7" t="s">
        <v>566</v>
      </c>
      <c r="G326" s="12">
        <v>52227</v>
      </c>
      <c r="H326" s="7">
        <v>548</v>
      </c>
    </row>
    <row r="327" spans="1:8" x14ac:dyDescent="0.2">
      <c r="A327" s="10" t="s">
        <v>325</v>
      </c>
      <c r="B327" s="11">
        <v>84558</v>
      </c>
      <c r="C327" s="10">
        <v>322</v>
      </c>
      <c r="F327" s="7" t="s">
        <v>567</v>
      </c>
      <c r="G327" s="12">
        <v>52227</v>
      </c>
      <c r="H327" s="7">
        <v>547</v>
      </c>
    </row>
    <row r="328" spans="1:8" x14ac:dyDescent="0.2">
      <c r="A328" s="10" t="s">
        <v>568</v>
      </c>
      <c r="B328" s="11">
        <v>84558</v>
      </c>
      <c r="C328" s="10">
        <v>323</v>
      </c>
      <c r="F328" s="7" t="s">
        <v>569</v>
      </c>
      <c r="G328" s="12">
        <v>47253</v>
      </c>
      <c r="H328" s="7">
        <v>629</v>
      </c>
    </row>
    <row r="329" spans="1:8" x14ac:dyDescent="0.2">
      <c r="A329" s="10" t="s">
        <v>570</v>
      </c>
      <c r="B329" s="11">
        <v>84558</v>
      </c>
      <c r="C329" s="10">
        <v>324</v>
      </c>
      <c r="F329" s="7" t="s">
        <v>571</v>
      </c>
      <c r="G329" s="12">
        <v>37305</v>
      </c>
      <c r="H329" s="7">
        <v>828</v>
      </c>
    </row>
    <row r="330" spans="1:8" x14ac:dyDescent="0.2">
      <c r="A330" s="10" t="s">
        <v>572</v>
      </c>
      <c r="B330" s="11">
        <v>82071</v>
      </c>
      <c r="C330" s="10">
        <v>325</v>
      </c>
      <c r="F330" s="7" t="s">
        <v>573</v>
      </c>
      <c r="G330" s="12">
        <v>37305</v>
      </c>
      <c r="H330" s="7">
        <v>799</v>
      </c>
    </row>
    <row r="331" spans="1:8" x14ac:dyDescent="0.2">
      <c r="A331" s="10" t="s">
        <v>574</v>
      </c>
      <c r="B331" s="11">
        <v>82071</v>
      </c>
      <c r="C331" s="10">
        <v>326</v>
      </c>
      <c r="F331" s="7" t="s">
        <v>1921</v>
      </c>
      <c r="G331" s="12">
        <v>631698</v>
      </c>
      <c r="H331" s="7">
        <v>18</v>
      </c>
    </row>
    <row r="332" spans="1:8" x14ac:dyDescent="0.2">
      <c r="A332" s="10" t="s">
        <v>575</v>
      </c>
      <c r="B332" s="11">
        <v>82071</v>
      </c>
      <c r="C332" s="10">
        <v>327</v>
      </c>
      <c r="F332" s="7" t="s">
        <v>326</v>
      </c>
      <c r="G332" s="12">
        <v>141759</v>
      </c>
      <c r="H332" s="7">
        <v>164</v>
      </c>
    </row>
    <row r="333" spans="1:8" x14ac:dyDescent="0.2">
      <c r="A333" s="10" t="s">
        <v>576</v>
      </c>
      <c r="B333" s="11">
        <v>82071</v>
      </c>
      <c r="C333" s="10">
        <v>328</v>
      </c>
      <c r="F333" s="7" t="s">
        <v>577</v>
      </c>
      <c r="G333" s="12">
        <v>77097</v>
      </c>
      <c r="H333" s="7">
        <v>350</v>
      </c>
    </row>
    <row r="334" spans="1:8" x14ac:dyDescent="0.2">
      <c r="A334" s="10" t="s">
        <v>578</v>
      </c>
      <c r="B334" s="11">
        <v>82071</v>
      </c>
      <c r="C334" s="10">
        <v>329</v>
      </c>
      <c r="F334" s="7" t="s">
        <v>444</v>
      </c>
      <c r="G334" s="12">
        <v>111915</v>
      </c>
      <c r="H334" s="7">
        <v>238</v>
      </c>
    </row>
    <row r="335" spans="1:8" x14ac:dyDescent="0.2">
      <c r="A335" s="10" t="s">
        <v>579</v>
      </c>
      <c r="B335" s="11">
        <v>82071</v>
      </c>
      <c r="C335" s="10">
        <v>330</v>
      </c>
      <c r="F335" s="7" t="s">
        <v>580</v>
      </c>
      <c r="G335" s="12">
        <v>49740</v>
      </c>
      <c r="H335" s="7">
        <v>578</v>
      </c>
    </row>
    <row r="336" spans="1:8" x14ac:dyDescent="0.2">
      <c r="A336" s="10" t="s">
        <v>139</v>
      </c>
      <c r="B336" s="11">
        <v>82071</v>
      </c>
      <c r="C336" s="10">
        <v>331</v>
      </c>
      <c r="F336" s="7" t="s">
        <v>419</v>
      </c>
      <c r="G336" s="12">
        <v>116889</v>
      </c>
      <c r="H336" s="7">
        <v>224</v>
      </c>
    </row>
    <row r="337" spans="1:8" x14ac:dyDescent="0.2">
      <c r="A337" s="10" t="s">
        <v>1179</v>
      </c>
      <c r="B337" s="11">
        <v>82071</v>
      </c>
      <c r="C337" s="10">
        <v>332</v>
      </c>
      <c r="F337" s="7" t="s">
        <v>1180</v>
      </c>
      <c r="G337" s="12">
        <v>57201</v>
      </c>
      <c r="H337" s="7">
        <v>511</v>
      </c>
    </row>
    <row r="338" spans="1:8" x14ac:dyDescent="0.2">
      <c r="A338" s="10" t="s">
        <v>185</v>
      </c>
      <c r="B338" s="11">
        <v>82071</v>
      </c>
      <c r="C338" s="10">
        <v>333</v>
      </c>
      <c r="F338" s="7" t="s">
        <v>1181</v>
      </c>
      <c r="G338" s="12">
        <v>37305</v>
      </c>
      <c r="H338" s="7">
        <v>774</v>
      </c>
    </row>
    <row r="339" spans="1:8" x14ac:dyDescent="0.2">
      <c r="A339" s="10" t="s">
        <v>415</v>
      </c>
      <c r="B339" s="11">
        <v>82071</v>
      </c>
      <c r="C339" s="10">
        <v>334</v>
      </c>
      <c r="F339" s="7" t="s">
        <v>1182</v>
      </c>
      <c r="G339" s="12">
        <v>44766</v>
      </c>
      <c r="H339" s="7">
        <v>674</v>
      </c>
    </row>
    <row r="340" spans="1:8" x14ac:dyDescent="0.2">
      <c r="A340" s="10" t="s">
        <v>88</v>
      </c>
      <c r="B340" s="11">
        <v>79584</v>
      </c>
      <c r="C340" s="10">
        <v>335</v>
      </c>
      <c r="F340" s="7" t="s">
        <v>429</v>
      </c>
      <c r="G340" s="12">
        <v>114402</v>
      </c>
      <c r="H340" s="7">
        <v>230</v>
      </c>
    </row>
    <row r="341" spans="1:8" x14ac:dyDescent="0.2">
      <c r="A341" s="10" t="s">
        <v>407</v>
      </c>
      <c r="B341" s="11">
        <v>79584</v>
      </c>
      <c r="C341" s="10">
        <v>336</v>
      </c>
      <c r="F341" s="7" t="s">
        <v>1183</v>
      </c>
      <c r="G341" s="12">
        <v>67149</v>
      </c>
      <c r="H341" s="7">
        <v>414</v>
      </c>
    </row>
    <row r="342" spans="1:8" x14ac:dyDescent="0.2">
      <c r="A342" s="10" t="s">
        <v>1184</v>
      </c>
      <c r="B342" s="11">
        <v>79584</v>
      </c>
      <c r="C342" s="10">
        <v>337</v>
      </c>
      <c r="F342" s="7" t="s">
        <v>237</v>
      </c>
      <c r="G342" s="12">
        <v>186525</v>
      </c>
      <c r="H342" s="7">
        <v>116</v>
      </c>
    </row>
    <row r="343" spans="1:8" x14ac:dyDescent="0.2">
      <c r="A343" s="10" t="s">
        <v>81</v>
      </c>
      <c r="B343" s="11">
        <v>79584</v>
      </c>
      <c r="C343" s="10">
        <v>338</v>
      </c>
      <c r="F343" s="7" t="s">
        <v>442</v>
      </c>
      <c r="G343" s="12">
        <v>111915</v>
      </c>
      <c r="H343" s="7">
        <v>237</v>
      </c>
    </row>
    <row r="344" spans="1:8" x14ac:dyDescent="0.2">
      <c r="A344" s="10" t="s">
        <v>1185</v>
      </c>
      <c r="B344" s="11">
        <v>79584</v>
      </c>
      <c r="C344" s="10">
        <v>339</v>
      </c>
      <c r="F344" s="7" t="s">
        <v>1186</v>
      </c>
      <c r="G344" s="12">
        <v>39792</v>
      </c>
      <c r="H344" s="7">
        <v>729</v>
      </c>
    </row>
    <row r="345" spans="1:8" x14ac:dyDescent="0.2">
      <c r="A345" s="10" t="s">
        <v>1187</v>
      </c>
      <c r="B345" s="11">
        <v>79584</v>
      </c>
      <c r="C345" s="10">
        <v>340</v>
      </c>
      <c r="F345" s="7" t="s">
        <v>1188</v>
      </c>
      <c r="G345" s="12">
        <v>67149</v>
      </c>
      <c r="H345" s="7">
        <v>424</v>
      </c>
    </row>
    <row r="346" spans="1:8" x14ac:dyDescent="0.2">
      <c r="A346" s="10" t="s">
        <v>1192</v>
      </c>
      <c r="B346" s="11">
        <v>79584</v>
      </c>
      <c r="C346" s="10">
        <v>341</v>
      </c>
      <c r="F346" s="7" t="s">
        <v>1244</v>
      </c>
      <c r="G346" s="12">
        <v>37305</v>
      </c>
      <c r="H346" s="7">
        <v>790</v>
      </c>
    </row>
    <row r="347" spans="1:8" x14ac:dyDescent="0.2">
      <c r="A347" s="10" t="s">
        <v>1245</v>
      </c>
      <c r="B347" s="11">
        <v>79584</v>
      </c>
      <c r="C347" s="10">
        <v>342</v>
      </c>
      <c r="F347" s="7" t="s">
        <v>1246</v>
      </c>
      <c r="G347" s="12">
        <v>29844</v>
      </c>
      <c r="H347" s="7">
        <v>984</v>
      </c>
    </row>
    <row r="348" spans="1:8" x14ac:dyDescent="0.2">
      <c r="A348" s="10" t="s">
        <v>1247</v>
      </c>
      <c r="B348" s="11">
        <v>79584</v>
      </c>
      <c r="C348" s="10">
        <v>343</v>
      </c>
      <c r="F348" s="7" t="s">
        <v>1248</v>
      </c>
      <c r="G348" s="12">
        <v>54714</v>
      </c>
      <c r="H348" s="7">
        <v>538</v>
      </c>
    </row>
    <row r="349" spans="1:8" x14ac:dyDescent="0.2">
      <c r="A349" s="10" t="s">
        <v>1249</v>
      </c>
      <c r="B349" s="11">
        <v>77097</v>
      </c>
      <c r="C349" s="10">
        <v>344</v>
      </c>
      <c r="F349" s="7" t="s">
        <v>1250</v>
      </c>
      <c r="G349" s="12">
        <v>44766</v>
      </c>
      <c r="H349" s="7">
        <v>644</v>
      </c>
    </row>
    <row r="350" spans="1:8" x14ac:dyDescent="0.2">
      <c r="A350" s="10" t="s">
        <v>1251</v>
      </c>
      <c r="B350" s="11">
        <v>77097</v>
      </c>
      <c r="C350" s="10">
        <v>345</v>
      </c>
      <c r="F350" s="7" t="s">
        <v>1252</v>
      </c>
      <c r="G350" s="12">
        <v>49740</v>
      </c>
      <c r="H350" s="7">
        <v>573</v>
      </c>
    </row>
    <row r="351" spans="1:8" x14ac:dyDescent="0.2">
      <c r="A351" s="10" t="s">
        <v>241</v>
      </c>
      <c r="B351" s="11">
        <v>77097</v>
      </c>
      <c r="C351" s="10">
        <v>346</v>
      </c>
      <c r="F351" s="7" t="s">
        <v>1253</v>
      </c>
      <c r="G351" s="12">
        <v>74610</v>
      </c>
      <c r="H351" s="7">
        <v>361</v>
      </c>
    </row>
    <row r="352" spans="1:8" x14ac:dyDescent="0.2">
      <c r="A352" s="10" t="s">
        <v>1254</v>
      </c>
      <c r="B352" s="11">
        <v>77097</v>
      </c>
      <c r="C352" s="10">
        <v>347</v>
      </c>
      <c r="F352" s="7" t="s">
        <v>1255</v>
      </c>
      <c r="G352" s="12">
        <v>32331</v>
      </c>
      <c r="H352" s="7">
        <v>946</v>
      </c>
    </row>
    <row r="353" spans="1:8" x14ac:dyDescent="0.2">
      <c r="A353" s="10" t="s">
        <v>1256</v>
      </c>
      <c r="B353" s="11">
        <v>77097</v>
      </c>
      <c r="C353" s="10">
        <v>348</v>
      </c>
      <c r="F353" s="7" t="s">
        <v>1257</v>
      </c>
      <c r="G353" s="12">
        <v>47253</v>
      </c>
      <c r="H353" s="7">
        <v>622</v>
      </c>
    </row>
    <row r="354" spans="1:8" x14ac:dyDescent="0.2">
      <c r="A354" s="10" t="s">
        <v>405</v>
      </c>
      <c r="B354" s="11">
        <v>77097</v>
      </c>
      <c r="C354" s="10">
        <v>349</v>
      </c>
      <c r="F354" s="7" t="s">
        <v>246</v>
      </c>
      <c r="G354" s="12">
        <v>186525</v>
      </c>
      <c r="H354" s="7">
        <v>121</v>
      </c>
    </row>
    <row r="355" spans="1:8" x14ac:dyDescent="0.2">
      <c r="A355" s="10" t="s">
        <v>577</v>
      </c>
      <c r="B355" s="11">
        <v>77097</v>
      </c>
      <c r="C355" s="10">
        <v>350</v>
      </c>
      <c r="F355" s="7" t="s">
        <v>198</v>
      </c>
      <c r="G355" s="12">
        <v>216369</v>
      </c>
      <c r="H355" s="7">
        <v>94</v>
      </c>
    </row>
    <row r="356" spans="1:8" x14ac:dyDescent="0.2">
      <c r="A356" s="10" t="s">
        <v>1258</v>
      </c>
      <c r="B356" s="11">
        <v>77097</v>
      </c>
      <c r="C356" s="10">
        <v>351</v>
      </c>
      <c r="F356" s="7" t="s">
        <v>90</v>
      </c>
      <c r="G356" s="12">
        <v>412842</v>
      </c>
      <c r="H356" s="7">
        <v>38</v>
      </c>
    </row>
    <row r="357" spans="1:8" x14ac:dyDescent="0.2">
      <c r="A357" s="10" t="s">
        <v>1259</v>
      </c>
      <c r="B357" s="11">
        <v>77097</v>
      </c>
      <c r="C357" s="10">
        <v>352</v>
      </c>
      <c r="F357" s="7" t="s">
        <v>1260</v>
      </c>
      <c r="G357" s="12">
        <v>32331</v>
      </c>
      <c r="H357" s="7">
        <v>951</v>
      </c>
    </row>
    <row r="358" spans="1:8" x14ac:dyDescent="0.2">
      <c r="A358" s="10" t="s">
        <v>1261</v>
      </c>
      <c r="B358" s="11">
        <v>77097</v>
      </c>
      <c r="C358" s="10">
        <v>353</v>
      </c>
      <c r="F358" s="7" t="s">
        <v>1262</v>
      </c>
      <c r="G358" s="12">
        <v>72123</v>
      </c>
      <c r="H358" s="7">
        <v>386</v>
      </c>
    </row>
    <row r="359" spans="1:8" x14ac:dyDescent="0.2">
      <c r="A359" s="10" t="s">
        <v>1263</v>
      </c>
      <c r="B359" s="11">
        <v>77097</v>
      </c>
      <c r="C359" s="10">
        <v>354</v>
      </c>
      <c r="F359" s="7" t="s">
        <v>1264</v>
      </c>
      <c r="G359" s="12">
        <v>74610</v>
      </c>
      <c r="H359" s="7">
        <v>377</v>
      </c>
    </row>
    <row r="360" spans="1:8" x14ac:dyDescent="0.2">
      <c r="A360" s="10" t="s">
        <v>443</v>
      </c>
      <c r="B360" s="11">
        <v>77097</v>
      </c>
      <c r="C360" s="10">
        <v>355</v>
      </c>
      <c r="F360" s="7" t="s">
        <v>286</v>
      </c>
      <c r="G360" s="12">
        <v>161655</v>
      </c>
      <c r="H360" s="7">
        <v>143</v>
      </c>
    </row>
    <row r="361" spans="1:8" x14ac:dyDescent="0.2">
      <c r="A361" s="10" t="s">
        <v>1718</v>
      </c>
      <c r="B361" s="11">
        <v>77097</v>
      </c>
      <c r="C361" s="10">
        <v>356</v>
      </c>
      <c r="F361" s="7" t="s">
        <v>1265</v>
      </c>
      <c r="G361" s="12">
        <v>37305</v>
      </c>
      <c r="H361" s="7">
        <v>815</v>
      </c>
    </row>
    <row r="362" spans="1:8" x14ac:dyDescent="0.2">
      <c r="A362" s="10" t="s">
        <v>510</v>
      </c>
      <c r="B362" s="11">
        <v>74610</v>
      </c>
      <c r="C362" s="10">
        <v>357</v>
      </c>
      <c r="F362" s="7" t="s">
        <v>217</v>
      </c>
      <c r="G362" s="12">
        <v>203934</v>
      </c>
      <c r="H362" s="7">
        <v>104</v>
      </c>
    </row>
    <row r="363" spans="1:8" x14ac:dyDescent="0.2">
      <c r="A363" s="10" t="s">
        <v>441</v>
      </c>
      <c r="B363" s="11">
        <v>74610</v>
      </c>
      <c r="C363" s="10">
        <v>358</v>
      </c>
      <c r="F363" s="7" t="s">
        <v>306</v>
      </c>
      <c r="G363" s="12">
        <v>149220</v>
      </c>
      <c r="H363" s="7">
        <v>154</v>
      </c>
    </row>
    <row r="364" spans="1:8" x14ac:dyDescent="0.2">
      <c r="A364" s="10" t="s">
        <v>1899</v>
      </c>
      <c r="B364" s="11">
        <v>74610</v>
      </c>
      <c r="C364" s="10">
        <v>359</v>
      </c>
      <c r="F364" s="7" t="s">
        <v>503</v>
      </c>
      <c r="G364" s="12">
        <v>96993</v>
      </c>
      <c r="H364" s="7">
        <v>276</v>
      </c>
    </row>
    <row r="365" spans="1:8" x14ac:dyDescent="0.2">
      <c r="A365" s="10" t="s">
        <v>1266</v>
      </c>
      <c r="B365" s="11">
        <v>74610</v>
      </c>
      <c r="C365" s="10">
        <v>360</v>
      </c>
      <c r="F365" s="7" t="s">
        <v>150</v>
      </c>
      <c r="G365" s="12">
        <v>263622</v>
      </c>
      <c r="H365" s="7">
        <v>69</v>
      </c>
    </row>
    <row r="366" spans="1:8" x14ac:dyDescent="0.2">
      <c r="A366" s="10" t="s">
        <v>1253</v>
      </c>
      <c r="B366" s="11">
        <v>74610</v>
      </c>
      <c r="C366" s="10">
        <v>361</v>
      </c>
      <c r="F366" s="7" t="s">
        <v>86</v>
      </c>
      <c r="G366" s="12">
        <v>455121</v>
      </c>
      <c r="H366" s="7">
        <v>35</v>
      </c>
    </row>
    <row r="367" spans="1:8" x14ac:dyDescent="0.2">
      <c r="A367" s="10" t="s">
        <v>1267</v>
      </c>
      <c r="B367" s="11">
        <v>74610</v>
      </c>
      <c r="C367" s="10">
        <v>362</v>
      </c>
      <c r="F367" s="7" t="s">
        <v>369</v>
      </c>
      <c r="G367" s="12">
        <v>131811</v>
      </c>
      <c r="H367" s="7">
        <v>191</v>
      </c>
    </row>
    <row r="368" spans="1:8" x14ac:dyDescent="0.2">
      <c r="A368" s="10" t="s">
        <v>365</v>
      </c>
      <c r="B368" s="11">
        <v>74610</v>
      </c>
      <c r="C368" s="10">
        <v>363</v>
      </c>
      <c r="F368" s="7" t="s">
        <v>1268</v>
      </c>
      <c r="G368" s="12">
        <v>64662</v>
      </c>
      <c r="H368" s="7">
        <v>426</v>
      </c>
    </row>
    <row r="369" spans="1:8" x14ac:dyDescent="0.2">
      <c r="A369" s="10" t="s">
        <v>1269</v>
      </c>
      <c r="B369" s="11">
        <v>74610</v>
      </c>
      <c r="C369" s="10">
        <v>364</v>
      </c>
      <c r="F369" s="7" t="s">
        <v>515</v>
      </c>
      <c r="G369" s="12">
        <v>94506</v>
      </c>
      <c r="H369" s="7">
        <v>284</v>
      </c>
    </row>
    <row r="370" spans="1:8" x14ac:dyDescent="0.2">
      <c r="A370" s="10" t="s">
        <v>1270</v>
      </c>
      <c r="B370" s="11">
        <v>74610</v>
      </c>
      <c r="C370" s="10">
        <v>365</v>
      </c>
      <c r="F370" s="7" t="s">
        <v>205</v>
      </c>
      <c r="G370" s="12">
        <v>208908</v>
      </c>
      <c r="H370" s="7">
        <v>98</v>
      </c>
    </row>
    <row r="371" spans="1:8" x14ac:dyDescent="0.2">
      <c r="A371" s="10" t="s">
        <v>1271</v>
      </c>
      <c r="B371" s="11">
        <v>74610</v>
      </c>
      <c r="C371" s="10">
        <v>366</v>
      </c>
      <c r="F371" s="7" t="s">
        <v>1185</v>
      </c>
      <c r="G371" s="12">
        <v>79584</v>
      </c>
      <c r="H371" s="7">
        <v>339</v>
      </c>
    </row>
    <row r="372" spans="1:8" x14ac:dyDescent="0.2">
      <c r="A372" s="10" t="s">
        <v>1272</v>
      </c>
      <c r="B372" s="11">
        <v>74610</v>
      </c>
      <c r="C372" s="10">
        <v>367</v>
      </c>
      <c r="F372" s="7" t="s">
        <v>1273</v>
      </c>
      <c r="G372" s="12">
        <v>52227</v>
      </c>
      <c r="H372" s="7">
        <v>562</v>
      </c>
    </row>
    <row r="373" spans="1:8" x14ac:dyDescent="0.2">
      <c r="A373" s="10" t="s">
        <v>1274</v>
      </c>
      <c r="B373" s="11">
        <v>74610</v>
      </c>
      <c r="C373" s="10">
        <v>368</v>
      </c>
      <c r="F373" s="7" t="s">
        <v>1798</v>
      </c>
      <c r="G373" s="12">
        <v>67149</v>
      </c>
      <c r="H373" s="7">
        <v>416</v>
      </c>
    </row>
    <row r="374" spans="1:8" x14ac:dyDescent="0.2">
      <c r="A374" s="10" t="s">
        <v>165</v>
      </c>
      <c r="B374" s="11">
        <v>74610</v>
      </c>
      <c r="C374" s="10">
        <v>369</v>
      </c>
      <c r="F374" s="7" t="s">
        <v>1275</v>
      </c>
      <c r="G374" s="12">
        <v>47253</v>
      </c>
      <c r="H374" s="7">
        <v>625</v>
      </c>
    </row>
    <row r="375" spans="1:8" x14ac:dyDescent="0.2">
      <c r="A375" s="10" t="s">
        <v>1276</v>
      </c>
      <c r="B375" s="11">
        <v>74610</v>
      </c>
      <c r="C375" s="10">
        <v>370</v>
      </c>
      <c r="F375" s="7" t="s">
        <v>1277</v>
      </c>
      <c r="G375" s="12">
        <v>67149</v>
      </c>
      <c r="H375" s="7">
        <v>410</v>
      </c>
    </row>
    <row r="376" spans="1:8" x14ac:dyDescent="0.2">
      <c r="A376" s="10" t="s">
        <v>1278</v>
      </c>
      <c r="B376" s="11">
        <v>74610</v>
      </c>
      <c r="C376" s="10">
        <v>371</v>
      </c>
      <c r="F376" s="7" t="s">
        <v>1279</v>
      </c>
      <c r="G376" s="12">
        <v>29844</v>
      </c>
      <c r="H376" s="7">
        <v>985</v>
      </c>
    </row>
    <row r="377" spans="1:8" x14ac:dyDescent="0.2">
      <c r="A377" s="10" t="s">
        <v>1280</v>
      </c>
      <c r="B377" s="11">
        <v>74610</v>
      </c>
      <c r="C377" s="10">
        <v>372</v>
      </c>
      <c r="F377" s="7" t="s">
        <v>388</v>
      </c>
      <c r="G377" s="12">
        <v>126837</v>
      </c>
      <c r="H377" s="7">
        <v>202</v>
      </c>
    </row>
    <row r="378" spans="1:8" x14ac:dyDescent="0.2">
      <c r="A378" s="10" t="s">
        <v>282</v>
      </c>
      <c r="B378" s="11">
        <v>74610</v>
      </c>
      <c r="C378" s="10">
        <v>373</v>
      </c>
      <c r="F378" s="7" t="s">
        <v>1281</v>
      </c>
      <c r="G378" s="12">
        <v>34818</v>
      </c>
      <c r="H378" s="7">
        <v>876</v>
      </c>
    </row>
    <row r="379" spans="1:8" x14ac:dyDescent="0.2">
      <c r="A379" s="10" t="s">
        <v>1282</v>
      </c>
      <c r="B379" s="11">
        <v>74610</v>
      </c>
      <c r="C379" s="10">
        <v>374</v>
      </c>
      <c r="F379" s="7" t="s">
        <v>559</v>
      </c>
      <c r="G379" s="12">
        <v>84558</v>
      </c>
      <c r="H379" s="7">
        <v>317</v>
      </c>
    </row>
    <row r="380" spans="1:8" x14ac:dyDescent="0.2">
      <c r="A380" s="10" t="s">
        <v>1283</v>
      </c>
      <c r="B380" s="11">
        <v>74610</v>
      </c>
      <c r="C380" s="10">
        <v>375</v>
      </c>
      <c r="F380" s="7" t="s">
        <v>1284</v>
      </c>
      <c r="G380" s="12">
        <v>32331</v>
      </c>
      <c r="H380" s="7">
        <v>925</v>
      </c>
    </row>
    <row r="381" spans="1:8" x14ac:dyDescent="0.2">
      <c r="A381" s="10" t="s">
        <v>1285</v>
      </c>
      <c r="B381" s="11">
        <v>74610</v>
      </c>
      <c r="C381" s="10">
        <v>376</v>
      </c>
      <c r="F381" s="7" t="s">
        <v>530</v>
      </c>
      <c r="G381" s="12">
        <v>92019</v>
      </c>
      <c r="H381" s="7">
        <v>296</v>
      </c>
    </row>
    <row r="382" spans="1:8" x14ac:dyDescent="0.2">
      <c r="A382" s="10" t="s">
        <v>1264</v>
      </c>
      <c r="B382" s="11">
        <v>74610</v>
      </c>
      <c r="C382" s="10">
        <v>377</v>
      </c>
      <c r="F382" s="7" t="s">
        <v>1286</v>
      </c>
      <c r="G382" s="12">
        <v>39792</v>
      </c>
      <c r="H382" s="7">
        <v>750</v>
      </c>
    </row>
    <row r="383" spans="1:8" x14ac:dyDescent="0.2">
      <c r="A383" s="10" t="s">
        <v>1287</v>
      </c>
      <c r="B383" s="11">
        <v>74610</v>
      </c>
      <c r="C383" s="10">
        <v>378</v>
      </c>
      <c r="F383" s="7" t="s">
        <v>2139</v>
      </c>
      <c r="G383" s="12">
        <v>497400</v>
      </c>
      <c r="H383" s="7">
        <v>26</v>
      </c>
    </row>
    <row r="384" spans="1:8" x14ac:dyDescent="0.2">
      <c r="A384" s="10" t="s">
        <v>1288</v>
      </c>
      <c r="B384" s="11">
        <v>72123</v>
      </c>
      <c r="C384" s="10">
        <v>379</v>
      </c>
      <c r="F384" s="7" t="s">
        <v>215</v>
      </c>
      <c r="G384" s="12">
        <v>203934</v>
      </c>
      <c r="H384" s="7">
        <v>103</v>
      </c>
    </row>
    <row r="385" spans="1:8" x14ac:dyDescent="0.2">
      <c r="A385" s="10" t="s">
        <v>1289</v>
      </c>
      <c r="B385" s="11">
        <v>72123</v>
      </c>
      <c r="C385" s="10">
        <v>380</v>
      </c>
      <c r="F385" s="7" t="s">
        <v>1290</v>
      </c>
      <c r="G385" s="12">
        <v>69636</v>
      </c>
      <c r="H385" s="7">
        <v>398</v>
      </c>
    </row>
    <row r="386" spans="1:8" x14ac:dyDescent="0.2">
      <c r="A386" s="10" t="s">
        <v>1291</v>
      </c>
      <c r="B386" s="11">
        <v>72123</v>
      </c>
      <c r="C386" s="10">
        <v>381</v>
      </c>
      <c r="F386" s="7" t="s">
        <v>1289</v>
      </c>
      <c r="G386" s="12">
        <v>72123</v>
      </c>
      <c r="H386" s="7">
        <v>380</v>
      </c>
    </row>
    <row r="387" spans="1:8" x14ac:dyDescent="0.2">
      <c r="A387" s="10" t="s">
        <v>1292</v>
      </c>
      <c r="B387" s="11">
        <v>72123</v>
      </c>
      <c r="C387" s="10">
        <v>382</v>
      </c>
      <c r="F387" s="7" t="s">
        <v>1293</v>
      </c>
      <c r="G387" s="12">
        <v>52227</v>
      </c>
      <c r="H387" s="7">
        <v>546</v>
      </c>
    </row>
    <row r="388" spans="1:8" x14ac:dyDescent="0.2">
      <c r="A388" s="10" t="s">
        <v>1294</v>
      </c>
      <c r="B388" s="11">
        <v>72123</v>
      </c>
      <c r="C388" s="10">
        <v>383</v>
      </c>
      <c r="F388" s="7" t="s">
        <v>1295</v>
      </c>
      <c r="G388" s="12">
        <v>29844</v>
      </c>
      <c r="H388" s="7">
        <v>966</v>
      </c>
    </row>
    <row r="389" spans="1:8" x14ac:dyDescent="0.2">
      <c r="A389" s="10" t="s">
        <v>1296</v>
      </c>
      <c r="B389" s="11">
        <v>72123</v>
      </c>
      <c r="C389" s="10">
        <v>384</v>
      </c>
      <c r="F389" s="7" t="s">
        <v>416</v>
      </c>
      <c r="G389" s="12">
        <v>116889</v>
      </c>
      <c r="H389" s="7">
        <v>222</v>
      </c>
    </row>
    <row r="390" spans="1:8" x14ac:dyDescent="0.2">
      <c r="A390" s="10" t="s">
        <v>544</v>
      </c>
      <c r="B390" s="11">
        <v>72123</v>
      </c>
      <c r="C390" s="10">
        <v>385</v>
      </c>
      <c r="F390" s="7" t="s">
        <v>456</v>
      </c>
      <c r="G390" s="12">
        <v>106941</v>
      </c>
      <c r="H390" s="7">
        <v>244</v>
      </c>
    </row>
    <row r="391" spans="1:8" x14ac:dyDescent="0.2">
      <c r="A391" s="10" t="s">
        <v>1262</v>
      </c>
      <c r="B391" s="11">
        <v>72123</v>
      </c>
      <c r="C391" s="10">
        <v>386</v>
      </c>
      <c r="F391" s="7" t="s">
        <v>1297</v>
      </c>
      <c r="G391" s="12">
        <v>47253</v>
      </c>
      <c r="H391" s="7">
        <v>624</v>
      </c>
    </row>
    <row r="392" spans="1:8" x14ac:dyDescent="0.2">
      <c r="A392" s="10" t="s">
        <v>1298</v>
      </c>
      <c r="B392" s="11">
        <v>72123</v>
      </c>
      <c r="C392" s="10">
        <v>387</v>
      </c>
      <c r="F392" s="7" t="s">
        <v>1299</v>
      </c>
      <c r="G392" s="12">
        <v>39792</v>
      </c>
      <c r="H392" s="7">
        <v>724</v>
      </c>
    </row>
    <row r="393" spans="1:8" x14ac:dyDescent="0.2">
      <c r="A393" s="10" t="s">
        <v>1300</v>
      </c>
      <c r="B393" s="11">
        <v>72123</v>
      </c>
      <c r="C393" s="10">
        <v>388</v>
      </c>
      <c r="F393" s="7" t="s">
        <v>549</v>
      </c>
      <c r="G393" s="12">
        <v>87045</v>
      </c>
      <c r="H393" s="7">
        <v>310</v>
      </c>
    </row>
    <row r="394" spans="1:8" x14ac:dyDescent="0.2">
      <c r="A394" s="10" t="s">
        <v>131</v>
      </c>
      <c r="B394" s="11">
        <v>72123</v>
      </c>
      <c r="C394" s="10">
        <v>389</v>
      </c>
      <c r="F394" s="7" t="s">
        <v>1269</v>
      </c>
      <c r="G394" s="12">
        <v>74610</v>
      </c>
      <c r="H394" s="7">
        <v>364</v>
      </c>
    </row>
    <row r="395" spans="1:8" x14ac:dyDescent="0.2">
      <c r="A395" s="10" t="s">
        <v>497</v>
      </c>
      <c r="B395" s="11">
        <v>72123</v>
      </c>
      <c r="C395" s="10">
        <v>390</v>
      </c>
      <c r="F395" s="7" t="s">
        <v>362</v>
      </c>
      <c r="G395" s="12">
        <v>134298</v>
      </c>
      <c r="H395" s="7">
        <v>185</v>
      </c>
    </row>
    <row r="396" spans="1:8" x14ac:dyDescent="0.2">
      <c r="A396" s="10" t="s">
        <v>1301</v>
      </c>
      <c r="B396" s="11">
        <v>72123</v>
      </c>
      <c r="C396" s="10">
        <v>391</v>
      </c>
      <c r="F396" s="7" t="s">
        <v>1302</v>
      </c>
      <c r="G396" s="12">
        <v>49740</v>
      </c>
      <c r="H396" s="7">
        <v>597</v>
      </c>
    </row>
    <row r="397" spans="1:8" x14ac:dyDescent="0.2">
      <c r="A397" s="10" t="s">
        <v>1303</v>
      </c>
      <c r="B397" s="11">
        <v>72123</v>
      </c>
      <c r="C397" s="10">
        <v>392</v>
      </c>
      <c r="F397" s="7" t="s">
        <v>1304</v>
      </c>
      <c r="G397" s="12">
        <v>59688</v>
      </c>
      <c r="H397" s="7">
        <v>478</v>
      </c>
    </row>
    <row r="398" spans="1:8" x14ac:dyDescent="0.2">
      <c r="A398" s="10" t="s">
        <v>377</v>
      </c>
      <c r="B398" s="11">
        <v>72123</v>
      </c>
      <c r="C398" s="10">
        <v>393</v>
      </c>
      <c r="F398" s="7" t="s">
        <v>1916</v>
      </c>
      <c r="G398" s="12">
        <v>683925</v>
      </c>
      <c r="H398" s="7">
        <v>15</v>
      </c>
    </row>
    <row r="399" spans="1:8" x14ac:dyDescent="0.2">
      <c r="A399" s="10" t="s">
        <v>1897</v>
      </c>
      <c r="B399" s="11">
        <v>72123</v>
      </c>
      <c r="C399" s="10">
        <v>394</v>
      </c>
      <c r="F399" s="7" t="s">
        <v>235</v>
      </c>
      <c r="G399" s="12">
        <v>189012</v>
      </c>
      <c r="H399" s="7">
        <v>115</v>
      </c>
    </row>
    <row r="400" spans="1:8" x14ac:dyDescent="0.2">
      <c r="A400" s="10" t="s">
        <v>1305</v>
      </c>
      <c r="B400" s="11">
        <v>69636</v>
      </c>
      <c r="C400" s="10">
        <v>395</v>
      </c>
      <c r="F400" s="7" t="s">
        <v>352</v>
      </c>
      <c r="G400" s="12">
        <v>134298</v>
      </c>
      <c r="H400" s="7">
        <v>179</v>
      </c>
    </row>
    <row r="401" spans="1:8" x14ac:dyDescent="0.2">
      <c r="A401" s="10" t="s">
        <v>1306</v>
      </c>
      <c r="B401" s="11">
        <v>69636</v>
      </c>
      <c r="C401" s="10">
        <v>396</v>
      </c>
      <c r="F401" s="7" t="s">
        <v>1307</v>
      </c>
      <c r="G401" s="12">
        <v>49740</v>
      </c>
      <c r="H401" s="7">
        <v>585</v>
      </c>
    </row>
    <row r="402" spans="1:8" x14ac:dyDescent="0.2">
      <c r="A402" s="10" t="s">
        <v>1308</v>
      </c>
      <c r="B402" s="11">
        <v>69636</v>
      </c>
      <c r="C402" s="10">
        <v>397</v>
      </c>
      <c r="F402" s="7" t="s">
        <v>421</v>
      </c>
      <c r="G402" s="12">
        <v>116889</v>
      </c>
      <c r="H402" s="7">
        <v>225</v>
      </c>
    </row>
    <row r="403" spans="1:8" x14ac:dyDescent="0.2">
      <c r="A403" s="10" t="s">
        <v>1290</v>
      </c>
      <c r="B403" s="11">
        <v>69636</v>
      </c>
      <c r="C403" s="10">
        <v>398</v>
      </c>
      <c r="F403" s="7" t="s">
        <v>1309</v>
      </c>
      <c r="G403" s="12">
        <v>39792</v>
      </c>
      <c r="H403" s="7">
        <v>723</v>
      </c>
    </row>
    <row r="404" spans="1:8" x14ac:dyDescent="0.2">
      <c r="A404" s="10" t="s">
        <v>531</v>
      </c>
      <c r="B404" s="11">
        <v>69636</v>
      </c>
      <c r="C404" s="10">
        <v>399</v>
      </c>
      <c r="F404" s="7" t="s">
        <v>316</v>
      </c>
      <c r="G404" s="12">
        <v>146733</v>
      </c>
      <c r="H404" s="7">
        <v>159</v>
      </c>
    </row>
    <row r="405" spans="1:8" x14ac:dyDescent="0.2">
      <c r="A405" s="10" t="s">
        <v>359</v>
      </c>
      <c r="B405" s="11">
        <v>69636</v>
      </c>
      <c r="C405" s="10">
        <v>400</v>
      </c>
      <c r="F405" s="7" t="s">
        <v>1310</v>
      </c>
      <c r="G405" s="12">
        <v>34818</v>
      </c>
      <c r="H405" s="7">
        <v>847</v>
      </c>
    </row>
    <row r="406" spans="1:8" x14ac:dyDescent="0.2">
      <c r="A406" s="10" t="s">
        <v>1311</v>
      </c>
      <c r="B406" s="11">
        <v>69636</v>
      </c>
      <c r="C406" s="10">
        <v>401</v>
      </c>
      <c r="F406" s="7" t="s">
        <v>209</v>
      </c>
      <c r="G406" s="12">
        <v>206421</v>
      </c>
      <c r="H406" s="7">
        <v>100</v>
      </c>
    </row>
    <row r="407" spans="1:8" x14ac:dyDescent="0.2">
      <c r="A407" s="10" t="s">
        <v>1312</v>
      </c>
      <c r="B407" s="11">
        <v>69636</v>
      </c>
      <c r="C407" s="10">
        <v>402</v>
      </c>
      <c r="F407" s="7" t="s">
        <v>539</v>
      </c>
      <c r="G407" s="12">
        <v>89532</v>
      </c>
      <c r="H407" s="7">
        <v>301</v>
      </c>
    </row>
    <row r="408" spans="1:8" x14ac:dyDescent="0.2">
      <c r="A408" s="10" t="s">
        <v>166</v>
      </c>
      <c r="B408" s="11">
        <v>69636</v>
      </c>
      <c r="C408" s="10">
        <v>403</v>
      </c>
      <c r="F408" s="7" t="s">
        <v>1313</v>
      </c>
      <c r="G408" s="12">
        <v>32331</v>
      </c>
      <c r="H408" s="7">
        <v>918</v>
      </c>
    </row>
    <row r="409" spans="1:8" x14ac:dyDescent="0.2">
      <c r="A409" s="10" t="s">
        <v>1314</v>
      </c>
      <c r="B409" s="11">
        <v>69636</v>
      </c>
      <c r="C409" s="10">
        <v>404</v>
      </c>
      <c r="F409" s="7" t="s">
        <v>1315</v>
      </c>
      <c r="G409" s="12">
        <v>29844</v>
      </c>
      <c r="H409" s="7">
        <v>962</v>
      </c>
    </row>
    <row r="410" spans="1:8" x14ac:dyDescent="0.2">
      <c r="A410" s="10" t="s">
        <v>1316</v>
      </c>
      <c r="B410" s="11">
        <v>69636</v>
      </c>
      <c r="C410" s="10">
        <v>405</v>
      </c>
      <c r="F410" s="7" t="s">
        <v>1317</v>
      </c>
      <c r="G410" s="12">
        <v>52227</v>
      </c>
      <c r="H410" s="7">
        <v>545</v>
      </c>
    </row>
    <row r="411" spans="1:8" x14ac:dyDescent="0.2">
      <c r="A411" s="10" t="s">
        <v>533</v>
      </c>
      <c r="B411" s="11">
        <v>67149</v>
      </c>
      <c r="C411" s="10">
        <v>406</v>
      </c>
      <c r="F411" s="7" t="s">
        <v>1318</v>
      </c>
      <c r="G411" s="12">
        <v>37305</v>
      </c>
      <c r="H411" s="7">
        <v>779</v>
      </c>
    </row>
    <row r="412" spans="1:8" x14ac:dyDescent="0.2">
      <c r="A412" s="10" t="s">
        <v>1339</v>
      </c>
      <c r="B412" s="11">
        <v>67149</v>
      </c>
      <c r="C412" s="10">
        <v>407</v>
      </c>
      <c r="F412" s="7" t="s">
        <v>172</v>
      </c>
      <c r="G412" s="12">
        <v>236265</v>
      </c>
      <c r="H412" s="7">
        <v>81</v>
      </c>
    </row>
    <row r="413" spans="1:8" x14ac:dyDescent="0.2">
      <c r="A413" s="10" t="s">
        <v>1340</v>
      </c>
      <c r="B413" s="11">
        <v>67149</v>
      </c>
      <c r="C413" s="10">
        <v>408</v>
      </c>
      <c r="F413" s="7" t="s">
        <v>1341</v>
      </c>
      <c r="G413" s="12">
        <v>37305</v>
      </c>
      <c r="H413" s="7">
        <v>776</v>
      </c>
    </row>
    <row r="414" spans="1:8" x14ac:dyDescent="0.2">
      <c r="A414" s="10" t="s">
        <v>1719</v>
      </c>
      <c r="B414" s="11">
        <v>67149</v>
      </c>
      <c r="C414" s="10">
        <v>409</v>
      </c>
      <c r="F414" s="7" t="s">
        <v>1342</v>
      </c>
      <c r="G414" s="12">
        <v>29844</v>
      </c>
      <c r="H414" s="7">
        <v>964</v>
      </c>
    </row>
    <row r="415" spans="1:8" x14ac:dyDescent="0.2">
      <c r="A415" s="10" t="s">
        <v>1277</v>
      </c>
      <c r="B415" s="11">
        <v>67149</v>
      </c>
      <c r="C415" s="10">
        <v>410</v>
      </c>
      <c r="F415" s="7" t="s">
        <v>269</v>
      </c>
      <c r="G415" s="12">
        <v>169116</v>
      </c>
      <c r="H415" s="7">
        <v>133</v>
      </c>
    </row>
    <row r="416" spans="1:8" x14ac:dyDescent="0.2">
      <c r="A416" s="10" t="s">
        <v>1343</v>
      </c>
      <c r="B416" s="11">
        <v>67149</v>
      </c>
      <c r="C416" s="10">
        <v>411</v>
      </c>
      <c r="F416" s="7" t="s">
        <v>1344</v>
      </c>
      <c r="G416" s="12">
        <v>52227</v>
      </c>
      <c r="H416" s="7">
        <v>558</v>
      </c>
    </row>
    <row r="417" spans="1:8" x14ac:dyDescent="0.2">
      <c r="A417" s="10" t="s">
        <v>502</v>
      </c>
      <c r="B417" s="11">
        <v>67149</v>
      </c>
      <c r="C417" s="10">
        <v>412</v>
      </c>
      <c r="F417" s="7" t="s">
        <v>1345</v>
      </c>
      <c r="G417" s="12">
        <v>47253</v>
      </c>
      <c r="H417" s="7">
        <v>630</v>
      </c>
    </row>
    <row r="418" spans="1:8" x14ac:dyDescent="0.2">
      <c r="A418" s="10" t="s">
        <v>1346</v>
      </c>
      <c r="B418" s="11">
        <v>67149</v>
      </c>
      <c r="C418" s="10">
        <v>413</v>
      </c>
      <c r="F418" s="7" t="s">
        <v>1347</v>
      </c>
      <c r="G418" s="12">
        <v>39792</v>
      </c>
      <c r="H418" s="7">
        <v>727</v>
      </c>
    </row>
    <row r="419" spans="1:8" x14ac:dyDescent="0.2">
      <c r="A419" s="10" t="s">
        <v>1183</v>
      </c>
      <c r="B419" s="11">
        <v>67149</v>
      </c>
      <c r="C419" s="10">
        <v>414</v>
      </c>
      <c r="F419" s="7" t="s">
        <v>2144</v>
      </c>
      <c r="G419" s="12">
        <v>477504</v>
      </c>
      <c r="H419" s="7">
        <v>29</v>
      </c>
    </row>
    <row r="420" spans="1:8" x14ac:dyDescent="0.2">
      <c r="A420" s="10" t="s">
        <v>1348</v>
      </c>
      <c r="B420" s="11">
        <v>67149</v>
      </c>
      <c r="C420" s="10">
        <v>415</v>
      </c>
      <c r="F420" s="7" t="s">
        <v>488</v>
      </c>
      <c r="G420" s="12">
        <v>99480</v>
      </c>
      <c r="H420" s="7">
        <v>266</v>
      </c>
    </row>
    <row r="421" spans="1:8" x14ac:dyDescent="0.2">
      <c r="A421" s="10" t="s">
        <v>1798</v>
      </c>
      <c r="B421" s="11">
        <v>67149</v>
      </c>
      <c r="C421" s="10">
        <v>416</v>
      </c>
      <c r="F421" s="7" t="s">
        <v>1349</v>
      </c>
      <c r="G421" s="12">
        <v>42279</v>
      </c>
      <c r="H421" s="7">
        <v>690</v>
      </c>
    </row>
    <row r="422" spans="1:8" x14ac:dyDescent="0.2">
      <c r="A422" s="10" t="s">
        <v>525</v>
      </c>
      <c r="B422" s="11">
        <v>67149</v>
      </c>
      <c r="C422" s="10">
        <v>417</v>
      </c>
      <c r="F422" s="7" t="s">
        <v>1350</v>
      </c>
      <c r="G422" s="12">
        <v>49740</v>
      </c>
      <c r="H422" s="7">
        <v>603</v>
      </c>
    </row>
    <row r="423" spans="1:8" x14ac:dyDescent="0.2">
      <c r="A423" s="10" t="s">
        <v>1351</v>
      </c>
      <c r="B423" s="11">
        <v>67149</v>
      </c>
      <c r="C423" s="10">
        <v>418</v>
      </c>
      <c r="F423" s="7" t="s">
        <v>1352</v>
      </c>
      <c r="G423" s="12">
        <v>37305</v>
      </c>
      <c r="H423" s="7">
        <v>823</v>
      </c>
    </row>
    <row r="424" spans="1:8" x14ac:dyDescent="0.2">
      <c r="A424" s="10" t="s">
        <v>470</v>
      </c>
      <c r="B424" s="11">
        <v>67149</v>
      </c>
      <c r="C424" s="10">
        <v>419</v>
      </c>
      <c r="F424" s="7" t="s">
        <v>1353</v>
      </c>
      <c r="G424" s="12">
        <v>29844</v>
      </c>
      <c r="H424" s="7">
        <v>973</v>
      </c>
    </row>
    <row r="425" spans="1:8" x14ac:dyDescent="0.2">
      <c r="A425" s="10" t="s">
        <v>1354</v>
      </c>
      <c r="B425" s="11">
        <v>67149</v>
      </c>
      <c r="C425" s="10">
        <v>420</v>
      </c>
      <c r="F425" s="7" t="s">
        <v>1355</v>
      </c>
      <c r="G425" s="12">
        <v>44766</v>
      </c>
      <c r="H425" s="7">
        <v>648</v>
      </c>
    </row>
    <row r="426" spans="1:8" x14ac:dyDescent="0.2">
      <c r="A426" s="10" t="s">
        <v>1356</v>
      </c>
      <c r="B426" s="11">
        <v>67149</v>
      </c>
      <c r="C426" s="10">
        <v>421</v>
      </c>
      <c r="F426" s="7" t="s">
        <v>265</v>
      </c>
      <c r="G426" s="12">
        <v>171603</v>
      </c>
      <c r="H426" s="7">
        <v>131</v>
      </c>
    </row>
    <row r="427" spans="1:8" x14ac:dyDescent="0.2">
      <c r="A427" s="10" t="s">
        <v>1357</v>
      </c>
      <c r="B427" s="11">
        <v>67149</v>
      </c>
      <c r="C427" s="10">
        <v>422</v>
      </c>
      <c r="F427" s="7" t="s">
        <v>1276</v>
      </c>
      <c r="G427" s="12">
        <v>74610</v>
      </c>
      <c r="H427" s="7">
        <v>370</v>
      </c>
    </row>
    <row r="428" spans="1:8" x14ac:dyDescent="0.2">
      <c r="A428" s="10" t="s">
        <v>370</v>
      </c>
      <c r="B428" s="11">
        <v>67149</v>
      </c>
      <c r="C428" s="10">
        <v>423</v>
      </c>
      <c r="F428" s="7" t="s">
        <v>82</v>
      </c>
      <c r="G428" s="12">
        <v>465069</v>
      </c>
      <c r="H428" s="7">
        <v>33</v>
      </c>
    </row>
    <row r="429" spans="1:8" x14ac:dyDescent="0.2">
      <c r="A429" s="10" t="s">
        <v>1188</v>
      </c>
      <c r="B429" s="11">
        <v>67149</v>
      </c>
      <c r="C429" s="10">
        <v>424</v>
      </c>
      <c r="F429" s="7" t="s">
        <v>1184</v>
      </c>
      <c r="G429" s="12">
        <v>79584</v>
      </c>
      <c r="H429" s="7">
        <v>337</v>
      </c>
    </row>
    <row r="430" spans="1:8" x14ac:dyDescent="0.2">
      <c r="A430" s="10" t="s">
        <v>1915</v>
      </c>
      <c r="B430" s="11">
        <v>67149</v>
      </c>
      <c r="C430" s="10">
        <v>425</v>
      </c>
      <c r="F430" s="7" t="s">
        <v>1358</v>
      </c>
      <c r="G430" s="12">
        <v>37305</v>
      </c>
      <c r="H430" s="7">
        <v>806</v>
      </c>
    </row>
    <row r="431" spans="1:8" x14ac:dyDescent="0.2">
      <c r="A431" s="10" t="s">
        <v>1268</v>
      </c>
      <c r="B431" s="11">
        <v>64662</v>
      </c>
      <c r="C431" s="10">
        <v>426</v>
      </c>
      <c r="F431" s="7" t="s">
        <v>1359</v>
      </c>
      <c r="G431" s="12">
        <v>47253</v>
      </c>
      <c r="H431" s="7">
        <v>638</v>
      </c>
    </row>
    <row r="432" spans="1:8" x14ac:dyDescent="0.2">
      <c r="A432" s="10" t="s">
        <v>1360</v>
      </c>
      <c r="B432" s="11">
        <v>64662</v>
      </c>
      <c r="C432" s="10">
        <v>427</v>
      </c>
      <c r="F432" s="7" t="s">
        <v>1361</v>
      </c>
      <c r="G432" s="12">
        <v>54714</v>
      </c>
      <c r="H432" s="7">
        <v>518</v>
      </c>
    </row>
    <row r="433" spans="1:8" x14ac:dyDescent="0.2">
      <c r="A433" s="10" t="s">
        <v>1362</v>
      </c>
      <c r="B433" s="11">
        <v>64662</v>
      </c>
      <c r="C433" s="10">
        <v>428</v>
      </c>
      <c r="F433" s="7" t="s">
        <v>1301</v>
      </c>
      <c r="G433" s="12">
        <v>72123</v>
      </c>
      <c r="H433" s="7">
        <v>391</v>
      </c>
    </row>
    <row r="434" spans="1:8" x14ac:dyDescent="0.2">
      <c r="A434" s="10" t="s">
        <v>1363</v>
      </c>
      <c r="B434" s="11">
        <v>64662</v>
      </c>
      <c r="C434" s="10">
        <v>429</v>
      </c>
      <c r="F434" s="7" t="s">
        <v>469</v>
      </c>
      <c r="G434" s="12">
        <v>104454</v>
      </c>
      <c r="H434" s="7">
        <v>252</v>
      </c>
    </row>
    <row r="435" spans="1:8" x14ac:dyDescent="0.2">
      <c r="A435" s="10" t="s">
        <v>1364</v>
      </c>
      <c r="B435" s="11">
        <v>64662</v>
      </c>
      <c r="C435" s="10">
        <v>430</v>
      </c>
      <c r="F435" s="7" t="s">
        <v>1365</v>
      </c>
      <c r="G435" s="12">
        <v>59688</v>
      </c>
      <c r="H435" s="7">
        <v>489</v>
      </c>
    </row>
    <row r="436" spans="1:8" x14ac:dyDescent="0.2">
      <c r="A436" s="10" t="s">
        <v>85</v>
      </c>
      <c r="B436" s="11">
        <v>64662</v>
      </c>
      <c r="C436" s="10">
        <v>431</v>
      </c>
      <c r="F436" s="7" t="s">
        <v>1366</v>
      </c>
      <c r="G436" s="12">
        <v>32331</v>
      </c>
      <c r="H436" s="7">
        <v>959</v>
      </c>
    </row>
    <row r="437" spans="1:8" x14ac:dyDescent="0.2">
      <c r="A437" s="10" t="s">
        <v>1367</v>
      </c>
      <c r="B437" s="11">
        <v>64662</v>
      </c>
      <c r="C437" s="10">
        <v>432</v>
      </c>
      <c r="F437" s="7" t="s">
        <v>1368</v>
      </c>
      <c r="G437" s="12">
        <v>32331</v>
      </c>
      <c r="H437" s="7">
        <v>919</v>
      </c>
    </row>
    <row r="438" spans="1:8" x14ac:dyDescent="0.2">
      <c r="A438" s="10" t="s">
        <v>1720</v>
      </c>
      <c r="B438" s="11">
        <v>64662</v>
      </c>
      <c r="C438" s="10">
        <v>433</v>
      </c>
      <c r="F438" s="7" t="s">
        <v>1369</v>
      </c>
      <c r="G438" s="12">
        <v>34818</v>
      </c>
      <c r="H438" s="7">
        <v>857</v>
      </c>
    </row>
    <row r="439" spans="1:8" x14ac:dyDescent="0.2">
      <c r="A439" s="10" t="s">
        <v>1370</v>
      </c>
      <c r="B439" s="11">
        <v>64662</v>
      </c>
      <c r="C439" s="10">
        <v>434</v>
      </c>
      <c r="F439" s="7" t="s">
        <v>476</v>
      </c>
      <c r="G439" s="12">
        <v>104454</v>
      </c>
      <c r="H439" s="7">
        <v>256</v>
      </c>
    </row>
    <row r="440" spans="1:8" x14ac:dyDescent="0.2">
      <c r="A440" s="10" t="s">
        <v>341</v>
      </c>
      <c r="B440" s="11">
        <v>64662</v>
      </c>
      <c r="C440" s="10">
        <v>435</v>
      </c>
      <c r="F440" s="7" t="s">
        <v>1371</v>
      </c>
      <c r="G440" s="12">
        <v>62175</v>
      </c>
      <c r="H440" s="7">
        <v>450</v>
      </c>
    </row>
    <row r="441" spans="1:8" x14ac:dyDescent="0.2">
      <c r="A441" s="10" t="s">
        <v>1372</v>
      </c>
      <c r="B441" s="11">
        <v>64662</v>
      </c>
      <c r="C441" s="10">
        <v>436</v>
      </c>
      <c r="F441" s="7" t="s">
        <v>1373</v>
      </c>
      <c r="G441" s="12">
        <v>37305</v>
      </c>
      <c r="H441" s="7">
        <v>785</v>
      </c>
    </row>
    <row r="442" spans="1:8" x14ac:dyDescent="0.2">
      <c r="A442" s="10" t="s">
        <v>1374</v>
      </c>
      <c r="B442" s="11">
        <v>64662</v>
      </c>
      <c r="C442" s="10">
        <v>437</v>
      </c>
      <c r="F442" s="7" t="s">
        <v>290</v>
      </c>
      <c r="G442" s="12">
        <v>161655</v>
      </c>
      <c r="H442" s="7">
        <v>145</v>
      </c>
    </row>
    <row r="443" spans="1:8" x14ac:dyDescent="0.2">
      <c r="A443" s="10" t="s">
        <v>214</v>
      </c>
      <c r="B443" s="11">
        <v>64662</v>
      </c>
      <c r="C443" s="10">
        <v>438</v>
      </c>
      <c r="F443" s="7" t="s">
        <v>524</v>
      </c>
      <c r="G443" s="12">
        <v>92019</v>
      </c>
      <c r="H443" s="7">
        <v>291</v>
      </c>
    </row>
    <row r="444" spans="1:8" x14ac:dyDescent="0.2">
      <c r="A444" s="10" t="s">
        <v>1375</v>
      </c>
      <c r="B444" s="11">
        <v>64662</v>
      </c>
      <c r="C444" s="10">
        <v>439</v>
      </c>
      <c r="F444" s="7" t="s">
        <v>1376</v>
      </c>
      <c r="G444" s="12">
        <v>57201</v>
      </c>
      <c r="H444" s="7">
        <v>510</v>
      </c>
    </row>
    <row r="445" spans="1:8" x14ac:dyDescent="0.2">
      <c r="A445" s="10" t="s">
        <v>1721</v>
      </c>
      <c r="B445" s="11">
        <v>64662</v>
      </c>
      <c r="C445" s="10">
        <v>440</v>
      </c>
      <c r="F445" s="7" t="s">
        <v>1377</v>
      </c>
      <c r="G445" s="12">
        <v>34818</v>
      </c>
      <c r="H445" s="7">
        <v>867</v>
      </c>
    </row>
    <row r="446" spans="1:8" x14ac:dyDescent="0.2">
      <c r="A446" s="10" t="s">
        <v>1378</v>
      </c>
      <c r="B446" s="11">
        <v>64662</v>
      </c>
      <c r="C446" s="10">
        <v>441</v>
      </c>
      <c r="F446" s="7" t="s">
        <v>1379</v>
      </c>
      <c r="G446" s="12">
        <v>52227</v>
      </c>
      <c r="H446" s="7">
        <v>571</v>
      </c>
    </row>
    <row r="447" spans="1:8" x14ac:dyDescent="0.2">
      <c r="A447" s="10" t="s">
        <v>555</v>
      </c>
      <c r="B447" s="11">
        <v>64662</v>
      </c>
      <c r="C447" s="10">
        <v>442</v>
      </c>
      <c r="F447" s="7" t="s">
        <v>485</v>
      </c>
      <c r="G447" s="12">
        <v>101967</v>
      </c>
      <c r="H447" s="7">
        <v>263</v>
      </c>
    </row>
    <row r="448" spans="1:8" x14ac:dyDescent="0.2">
      <c r="A448" s="10" t="s">
        <v>230</v>
      </c>
      <c r="B448" s="11">
        <v>64662</v>
      </c>
      <c r="C448" s="10">
        <v>443</v>
      </c>
      <c r="F448" s="7" t="s">
        <v>1380</v>
      </c>
      <c r="G448" s="12">
        <v>37305</v>
      </c>
      <c r="H448" s="7">
        <v>827</v>
      </c>
    </row>
    <row r="449" spans="1:8" x14ac:dyDescent="0.2">
      <c r="A449" s="10" t="s">
        <v>1381</v>
      </c>
      <c r="B449" s="11">
        <v>64662</v>
      </c>
      <c r="C449" s="10">
        <v>444</v>
      </c>
      <c r="F449" s="7" t="s">
        <v>1382</v>
      </c>
      <c r="G449" s="12">
        <v>49740</v>
      </c>
      <c r="H449" s="7">
        <v>581</v>
      </c>
    </row>
    <row r="450" spans="1:8" x14ac:dyDescent="0.2">
      <c r="A450" s="10" t="s">
        <v>390</v>
      </c>
      <c r="B450" s="11">
        <v>62175</v>
      </c>
      <c r="C450" s="10">
        <v>445</v>
      </c>
      <c r="F450" s="7" t="s">
        <v>1383</v>
      </c>
      <c r="G450" s="12">
        <v>37305</v>
      </c>
      <c r="H450" s="7">
        <v>777</v>
      </c>
    </row>
    <row r="451" spans="1:8" x14ac:dyDescent="0.2">
      <c r="A451" s="10" t="s">
        <v>1384</v>
      </c>
      <c r="B451" s="11">
        <v>62175</v>
      </c>
      <c r="C451" s="10">
        <v>446</v>
      </c>
      <c r="F451" s="7" t="s">
        <v>507</v>
      </c>
      <c r="G451" s="12">
        <v>96993</v>
      </c>
      <c r="H451" s="7">
        <v>278</v>
      </c>
    </row>
    <row r="452" spans="1:8" x14ac:dyDescent="0.2">
      <c r="A452" s="10" t="s">
        <v>1385</v>
      </c>
      <c r="B452" s="11">
        <v>62175</v>
      </c>
      <c r="C452" s="10">
        <v>447</v>
      </c>
      <c r="F452" s="7" t="s">
        <v>1386</v>
      </c>
      <c r="G452" s="12">
        <v>42279</v>
      </c>
      <c r="H452" s="7">
        <v>688</v>
      </c>
    </row>
    <row r="453" spans="1:8" x14ac:dyDescent="0.2">
      <c r="A453" s="10" t="s">
        <v>202</v>
      </c>
      <c r="B453" s="11">
        <v>62175</v>
      </c>
      <c r="C453" s="10">
        <v>448</v>
      </c>
      <c r="F453" s="7" t="s">
        <v>1370</v>
      </c>
      <c r="G453" s="12">
        <v>64662</v>
      </c>
      <c r="H453" s="7">
        <v>434</v>
      </c>
    </row>
    <row r="454" spans="1:8" x14ac:dyDescent="0.2">
      <c r="A454" s="10" t="s">
        <v>1722</v>
      </c>
      <c r="B454" s="11">
        <v>62175</v>
      </c>
      <c r="C454" s="10">
        <v>449</v>
      </c>
      <c r="F454" s="7" t="s">
        <v>142</v>
      </c>
      <c r="G454" s="12">
        <v>273570</v>
      </c>
      <c r="H454" s="7">
        <v>65</v>
      </c>
    </row>
    <row r="455" spans="1:8" x14ac:dyDescent="0.2">
      <c r="A455" s="10" t="s">
        <v>1371</v>
      </c>
      <c r="B455" s="11">
        <v>62175</v>
      </c>
      <c r="C455" s="10">
        <v>450</v>
      </c>
      <c r="F455" s="7" t="s">
        <v>1387</v>
      </c>
      <c r="G455" s="12">
        <v>37305</v>
      </c>
      <c r="H455" s="7">
        <v>805</v>
      </c>
    </row>
    <row r="456" spans="1:8" x14ac:dyDescent="0.2">
      <c r="A456" s="10" t="s">
        <v>220</v>
      </c>
      <c r="B456" s="11">
        <v>62175</v>
      </c>
      <c r="C456" s="10">
        <v>451</v>
      </c>
      <c r="F456" s="7" t="s">
        <v>411</v>
      </c>
      <c r="G456" s="12">
        <v>119376</v>
      </c>
      <c r="H456" s="7">
        <v>219</v>
      </c>
    </row>
    <row r="457" spans="1:8" x14ac:dyDescent="0.2">
      <c r="A457" s="10" t="s">
        <v>1388</v>
      </c>
      <c r="B457" s="11">
        <v>62175</v>
      </c>
      <c r="C457" s="10">
        <v>452</v>
      </c>
      <c r="F457" s="7" t="s">
        <v>1192</v>
      </c>
      <c r="G457" s="12">
        <v>79584</v>
      </c>
      <c r="H457" s="7">
        <v>341</v>
      </c>
    </row>
    <row r="458" spans="1:8" x14ac:dyDescent="0.2">
      <c r="A458" s="10" t="s">
        <v>547</v>
      </c>
      <c r="B458" s="11">
        <v>62175</v>
      </c>
      <c r="C458" s="10">
        <v>453</v>
      </c>
      <c r="F458" s="7" t="s">
        <v>1389</v>
      </c>
      <c r="G458" s="12">
        <v>29844</v>
      </c>
      <c r="H458" s="7">
        <v>987</v>
      </c>
    </row>
    <row r="459" spans="1:8" x14ac:dyDescent="0.2">
      <c r="A459" s="10" t="s">
        <v>1390</v>
      </c>
      <c r="B459" s="11">
        <v>62175</v>
      </c>
      <c r="C459" s="10">
        <v>454</v>
      </c>
      <c r="F459" s="7" t="s">
        <v>322</v>
      </c>
      <c r="G459" s="12">
        <v>144246</v>
      </c>
      <c r="H459" s="7">
        <v>162</v>
      </c>
    </row>
    <row r="460" spans="1:8" x14ac:dyDescent="0.2">
      <c r="A460" s="10" t="s">
        <v>1391</v>
      </c>
      <c r="B460" s="11">
        <v>62175</v>
      </c>
      <c r="C460" s="10">
        <v>455</v>
      </c>
      <c r="F460" s="7" t="s">
        <v>1392</v>
      </c>
      <c r="G460" s="12">
        <v>59688</v>
      </c>
      <c r="H460" s="7">
        <v>467</v>
      </c>
    </row>
    <row r="461" spans="1:8" x14ac:dyDescent="0.2">
      <c r="A461" s="10" t="s">
        <v>111</v>
      </c>
      <c r="B461" s="11">
        <v>62175</v>
      </c>
      <c r="C461" s="10">
        <v>456</v>
      </c>
      <c r="F461" s="7" t="s">
        <v>1393</v>
      </c>
      <c r="G461" s="12">
        <v>54714</v>
      </c>
      <c r="H461" s="7">
        <v>535</v>
      </c>
    </row>
    <row r="462" spans="1:8" x14ac:dyDescent="0.2">
      <c r="A462" s="10" t="s">
        <v>1394</v>
      </c>
      <c r="B462" s="11">
        <v>62175</v>
      </c>
      <c r="C462" s="10">
        <v>457</v>
      </c>
      <c r="F462" s="7" t="s">
        <v>186</v>
      </c>
      <c r="G462" s="12">
        <v>228804</v>
      </c>
      <c r="H462" s="7">
        <v>88</v>
      </c>
    </row>
    <row r="463" spans="1:8" x14ac:dyDescent="0.2">
      <c r="A463" s="10" t="s">
        <v>471</v>
      </c>
      <c r="B463" s="11">
        <v>62175</v>
      </c>
      <c r="C463" s="10">
        <v>458</v>
      </c>
      <c r="F463" s="7" t="s">
        <v>1395</v>
      </c>
      <c r="G463" s="12">
        <v>42279</v>
      </c>
      <c r="H463" s="7">
        <v>682</v>
      </c>
    </row>
    <row r="464" spans="1:8" x14ac:dyDescent="0.2">
      <c r="A464" s="10" t="s">
        <v>1396</v>
      </c>
      <c r="B464" s="11">
        <v>62175</v>
      </c>
      <c r="C464" s="10">
        <v>459</v>
      </c>
      <c r="F464" s="7" t="s">
        <v>1397</v>
      </c>
      <c r="G464" s="12">
        <v>49740</v>
      </c>
      <c r="H464" s="7">
        <v>599</v>
      </c>
    </row>
    <row r="465" spans="1:8" x14ac:dyDescent="0.2">
      <c r="A465" s="10" t="s">
        <v>1398</v>
      </c>
      <c r="B465" s="11">
        <v>62175</v>
      </c>
      <c r="C465" s="10">
        <v>460</v>
      </c>
      <c r="F465" s="7" t="s">
        <v>296</v>
      </c>
      <c r="G465" s="12">
        <v>156681</v>
      </c>
      <c r="H465" s="7">
        <v>148</v>
      </c>
    </row>
    <row r="466" spans="1:8" x14ac:dyDescent="0.2">
      <c r="A466" s="10" t="s">
        <v>1399</v>
      </c>
      <c r="B466" s="11">
        <v>62175</v>
      </c>
      <c r="C466" s="10">
        <v>461</v>
      </c>
      <c r="F466" s="7" t="s">
        <v>263</v>
      </c>
      <c r="G466" s="12">
        <v>171603</v>
      </c>
      <c r="H466" s="7">
        <v>130</v>
      </c>
    </row>
    <row r="467" spans="1:8" x14ac:dyDescent="0.2">
      <c r="A467" s="10" t="s">
        <v>1400</v>
      </c>
      <c r="B467" s="11">
        <v>62175</v>
      </c>
      <c r="C467" s="10">
        <v>462</v>
      </c>
      <c r="F467" s="7" t="s">
        <v>1401</v>
      </c>
      <c r="G467" s="12">
        <v>37305</v>
      </c>
      <c r="H467" s="7">
        <v>807</v>
      </c>
    </row>
    <row r="468" spans="1:8" x14ac:dyDescent="0.2">
      <c r="A468" s="10" t="s">
        <v>1889</v>
      </c>
      <c r="B468" s="11">
        <v>62175</v>
      </c>
      <c r="C468" s="10">
        <v>463</v>
      </c>
      <c r="F468" s="7" t="s">
        <v>1402</v>
      </c>
      <c r="G468" s="12">
        <v>44766</v>
      </c>
      <c r="H468" s="7">
        <v>660</v>
      </c>
    </row>
    <row r="469" spans="1:8" x14ac:dyDescent="0.2">
      <c r="A469" s="10" t="s">
        <v>1403</v>
      </c>
      <c r="B469" s="11">
        <v>62175</v>
      </c>
      <c r="C469" s="10">
        <v>464</v>
      </c>
      <c r="F469" s="7" t="s">
        <v>1404</v>
      </c>
      <c r="G469" s="12">
        <v>49740</v>
      </c>
      <c r="H469" s="7">
        <v>602</v>
      </c>
    </row>
    <row r="470" spans="1:8" x14ac:dyDescent="0.2">
      <c r="A470" s="10" t="s">
        <v>1405</v>
      </c>
      <c r="B470" s="11">
        <v>59688</v>
      </c>
      <c r="C470" s="10">
        <v>465</v>
      </c>
      <c r="F470" s="7" t="s">
        <v>1406</v>
      </c>
      <c r="G470" s="12">
        <v>29844</v>
      </c>
      <c r="H470" s="7">
        <v>982</v>
      </c>
    </row>
    <row r="471" spans="1:8" x14ac:dyDescent="0.2">
      <c r="A471" s="10" t="s">
        <v>1407</v>
      </c>
      <c r="B471" s="11">
        <v>59688</v>
      </c>
      <c r="C471" s="10">
        <v>466</v>
      </c>
      <c r="F471" s="7" t="s">
        <v>1278</v>
      </c>
      <c r="G471" s="12">
        <v>74610</v>
      </c>
      <c r="H471" s="7">
        <v>371</v>
      </c>
    </row>
    <row r="472" spans="1:8" x14ac:dyDescent="0.2">
      <c r="A472" s="10" t="s">
        <v>1392</v>
      </c>
      <c r="B472" s="11">
        <v>59688</v>
      </c>
      <c r="C472" s="10">
        <v>467</v>
      </c>
      <c r="F472" s="7" t="s">
        <v>1408</v>
      </c>
      <c r="G472" s="12">
        <v>32331</v>
      </c>
      <c r="H472" s="7">
        <v>939</v>
      </c>
    </row>
    <row r="473" spans="1:8" x14ac:dyDescent="0.2">
      <c r="A473" s="10" t="s">
        <v>351</v>
      </c>
      <c r="B473" s="11">
        <v>59688</v>
      </c>
      <c r="C473" s="10">
        <v>468</v>
      </c>
      <c r="F473" s="7" t="s">
        <v>1912</v>
      </c>
      <c r="G473" s="12">
        <v>770970</v>
      </c>
      <c r="H473" s="7">
        <v>13</v>
      </c>
    </row>
    <row r="474" spans="1:8" x14ac:dyDescent="0.2">
      <c r="A474" s="10" t="s">
        <v>1409</v>
      </c>
      <c r="B474" s="11">
        <v>59688</v>
      </c>
      <c r="C474" s="10">
        <v>469</v>
      </c>
      <c r="F474" s="7" t="s">
        <v>431</v>
      </c>
      <c r="G474" s="12">
        <v>114402</v>
      </c>
      <c r="H474" s="7">
        <v>231</v>
      </c>
    </row>
    <row r="475" spans="1:8" x14ac:dyDescent="0.2">
      <c r="A475" s="10" t="s">
        <v>1410</v>
      </c>
      <c r="B475" s="11">
        <v>59688</v>
      </c>
      <c r="C475" s="10">
        <v>470</v>
      </c>
      <c r="F475" s="7" t="s">
        <v>1411</v>
      </c>
      <c r="G475" s="12">
        <v>37305</v>
      </c>
      <c r="H475" s="7">
        <v>773</v>
      </c>
    </row>
    <row r="476" spans="1:8" x14ac:dyDescent="0.2">
      <c r="A476" s="10" t="s">
        <v>518</v>
      </c>
      <c r="B476" s="11">
        <v>59688</v>
      </c>
      <c r="C476" s="10">
        <v>471</v>
      </c>
      <c r="F476" s="7" t="s">
        <v>154</v>
      </c>
      <c r="G476" s="12">
        <v>261135</v>
      </c>
      <c r="H476" s="7">
        <v>71</v>
      </c>
    </row>
    <row r="477" spans="1:8" x14ac:dyDescent="0.2">
      <c r="A477" s="10" t="s">
        <v>302</v>
      </c>
      <c r="B477" s="11">
        <v>59688</v>
      </c>
      <c r="C477" s="10">
        <v>472</v>
      </c>
      <c r="F477" s="7" t="s">
        <v>1412</v>
      </c>
      <c r="G477" s="12">
        <v>34818</v>
      </c>
      <c r="H477" s="7">
        <v>884</v>
      </c>
    </row>
    <row r="478" spans="1:8" x14ac:dyDescent="0.2">
      <c r="A478" s="10" t="s">
        <v>187</v>
      </c>
      <c r="B478" s="11">
        <v>59688</v>
      </c>
      <c r="C478" s="10">
        <v>473</v>
      </c>
      <c r="F478" s="7" t="s">
        <v>1398</v>
      </c>
      <c r="G478" s="12">
        <v>62175</v>
      </c>
      <c r="H478" s="7">
        <v>460</v>
      </c>
    </row>
    <row r="479" spans="1:8" x14ac:dyDescent="0.2">
      <c r="A479" s="10" t="s">
        <v>1413</v>
      </c>
      <c r="B479" s="11">
        <v>59688</v>
      </c>
      <c r="C479" s="10">
        <v>474</v>
      </c>
      <c r="F479" s="7" t="s">
        <v>176</v>
      </c>
      <c r="G479" s="12">
        <v>236265</v>
      </c>
      <c r="H479" s="7">
        <v>83</v>
      </c>
    </row>
    <row r="480" spans="1:8" x14ac:dyDescent="0.2">
      <c r="A480" s="10" t="s">
        <v>109</v>
      </c>
      <c r="B480" s="11">
        <v>59688</v>
      </c>
      <c r="C480" s="10">
        <v>475</v>
      </c>
      <c r="F480" s="7" t="s">
        <v>501</v>
      </c>
      <c r="G480" s="12">
        <v>96993</v>
      </c>
      <c r="H480" s="7">
        <v>274</v>
      </c>
    </row>
    <row r="481" spans="1:8" x14ac:dyDescent="0.2">
      <c r="A481" s="10" t="s">
        <v>1414</v>
      </c>
      <c r="B481" s="11">
        <v>59688</v>
      </c>
      <c r="C481" s="10">
        <v>476</v>
      </c>
      <c r="F481" s="7" t="s">
        <v>480</v>
      </c>
      <c r="G481" s="12">
        <v>101967</v>
      </c>
      <c r="H481" s="7">
        <v>259</v>
      </c>
    </row>
    <row r="482" spans="1:8" x14ac:dyDescent="0.2">
      <c r="A482" s="10" t="s">
        <v>1415</v>
      </c>
      <c r="B482" s="11">
        <v>59688</v>
      </c>
      <c r="C482" s="10">
        <v>477</v>
      </c>
      <c r="F482" s="7" t="s">
        <v>505</v>
      </c>
      <c r="G482" s="12">
        <v>96993</v>
      </c>
      <c r="H482" s="7">
        <v>277</v>
      </c>
    </row>
    <row r="483" spans="1:8" x14ac:dyDescent="0.2">
      <c r="A483" s="10" t="s">
        <v>1304</v>
      </c>
      <c r="B483" s="11">
        <v>59688</v>
      </c>
      <c r="C483" s="10">
        <v>478</v>
      </c>
      <c r="F483" s="7" t="s">
        <v>1416</v>
      </c>
      <c r="G483" s="12">
        <v>47253</v>
      </c>
      <c r="H483" s="7">
        <v>614</v>
      </c>
    </row>
    <row r="484" spans="1:8" x14ac:dyDescent="0.2">
      <c r="A484" s="10" t="s">
        <v>309</v>
      </c>
      <c r="B484" s="11">
        <v>59688</v>
      </c>
      <c r="C484" s="10">
        <v>479</v>
      </c>
      <c r="F484" s="7" t="s">
        <v>1890</v>
      </c>
      <c r="G484" s="12">
        <v>2014470</v>
      </c>
      <c r="H484" s="7">
        <v>2</v>
      </c>
    </row>
    <row r="485" spans="1:8" x14ac:dyDescent="0.2">
      <c r="A485" s="10" t="s">
        <v>181</v>
      </c>
      <c r="B485" s="11">
        <v>59688</v>
      </c>
      <c r="C485" s="10">
        <v>480</v>
      </c>
      <c r="F485" s="7" t="s">
        <v>406</v>
      </c>
      <c r="G485" s="12">
        <v>121863</v>
      </c>
      <c r="H485" s="7">
        <v>214</v>
      </c>
    </row>
    <row r="486" spans="1:8" x14ac:dyDescent="0.2">
      <c r="A486" s="10" t="s">
        <v>392</v>
      </c>
      <c r="B486" s="11">
        <v>59688</v>
      </c>
      <c r="C486" s="10">
        <v>481</v>
      </c>
      <c r="F486" s="7" t="s">
        <v>1894</v>
      </c>
      <c r="G486" s="12">
        <v>1544427</v>
      </c>
      <c r="H486" s="7">
        <v>4</v>
      </c>
    </row>
    <row r="487" spans="1:8" x14ac:dyDescent="0.2">
      <c r="A487" s="10" t="s">
        <v>347</v>
      </c>
      <c r="B487" s="11">
        <v>59688</v>
      </c>
      <c r="C487" s="10">
        <v>482</v>
      </c>
      <c r="F487" s="7" t="s">
        <v>226</v>
      </c>
      <c r="G487" s="12">
        <v>193986</v>
      </c>
      <c r="H487" s="7">
        <v>110</v>
      </c>
    </row>
    <row r="488" spans="1:8" x14ac:dyDescent="0.2">
      <c r="A488" s="10" t="s">
        <v>1417</v>
      </c>
      <c r="B488" s="11">
        <v>59688</v>
      </c>
      <c r="C488" s="10">
        <v>483</v>
      </c>
      <c r="F488" s="7" t="s">
        <v>1296</v>
      </c>
      <c r="G488" s="12">
        <v>72123</v>
      </c>
      <c r="H488" s="7">
        <v>384</v>
      </c>
    </row>
    <row r="489" spans="1:8" x14ac:dyDescent="0.2">
      <c r="A489" s="10" t="s">
        <v>1418</v>
      </c>
      <c r="B489" s="11">
        <v>59688</v>
      </c>
      <c r="C489" s="10">
        <v>484</v>
      </c>
      <c r="F489" s="7" t="s">
        <v>1419</v>
      </c>
      <c r="G489" s="12">
        <v>39792</v>
      </c>
      <c r="H489" s="7">
        <v>748</v>
      </c>
    </row>
    <row r="490" spans="1:8" x14ac:dyDescent="0.2">
      <c r="A490" s="10" t="s">
        <v>1420</v>
      </c>
      <c r="B490" s="11">
        <v>59688</v>
      </c>
      <c r="C490" s="10">
        <v>485</v>
      </c>
      <c r="F490" s="7" t="s">
        <v>1421</v>
      </c>
      <c r="G490" s="12">
        <v>34818</v>
      </c>
      <c r="H490" s="7">
        <v>831</v>
      </c>
    </row>
    <row r="491" spans="1:8" x14ac:dyDescent="0.2">
      <c r="A491" s="10" t="s">
        <v>266</v>
      </c>
      <c r="B491" s="11">
        <v>59688</v>
      </c>
      <c r="C491" s="10">
        <v>486</v>
      </c>
      <c r="F491" s="7" t="s">
        <v>1422</v>
      </c>
      <c r="G491" s="12">
        <v>44766</v>
      </c>
      <c r="H491" s="7">
        <v>666</v>
      </c>
    </row>
    <row r="492" spans="1:8" x14ac:dyDescent="0.2">
      <c r="A492" s="10" t="s">
        <v>227</v>
      </c>
      <c r="B492" s="11">
        <v>59688</v>
      </c>
      <c r="C492" s="10">
        <v>487</v>
      </c>
      <c r="F492" s="7" t="s">
        <v>1423</v>
      </c>
      <c r="G492" s="12">
        <v>32331</v>
      </c>
      <c r="H492" s="7">
        <v>933</v>
      </c>
    </row>
    <row r="493" spans="1:8" x14ac:dyDescent="0.2">
      <c r="A493" s="10" t="s">
        <v>1424</v>
      </c>
      <c r="B493" s="11">
        <v>59688</v>
      </c>
      <c r="C493" s="10">
        <v>488</v>
      </c>
      <c r="F493" s="7" t="s">
        <v>1425</v>
      </c>
      <c r="G493" s="12">
        <v>39792</v>
      </c>
      <c r="H493" s="7">
        <v>746</v>
      </c>
    </row>
    <row r="494" spans="1:8" x14ac:dyDescent="0.2">
      <c r="A494" s="10" t="s">
        <v>1365</v>
      </c>
      <c r="B494" s="11">
        <v>59688</v>
      </c>
      <c r="C494" s="10">
        <v>489</v>
      </c>
      <c r="F494" s="7" t="s">
        <v>1426</v>
      </c>
      <c r="G494" s="12">
        <v>32331</v>
      </c>
      <c r="H494" s="7">
        <v>944</v>
      </c>
    </row>
    <row r="495" spans="1:8" x14ac:dyDescent="0.2">
      <c r="A495" s="10" t="s">
        <v>1723</v>
      </c>
      <c r="B495" s="11">
        <v>57201</v>
      </c>
      <c r="C495" s="10">
        <v>490</v>
      </c>
      <c r="F495" s="7" t="s">
        <v>1427</v>
      </c>
      <c r="G495" s="12">
        <v>49740</v>
      </c>
      <c r="H495" s="7">
        <v>577</v>
      </c>
    </row>
    <row r="496" spans="1:8" x14ac:dyDescent="0.2">
      <c r="A496" s="10" t="s">
        <v>367</v>
      </c>
      <c r="B496" s="11">
        <v>57201</v>
      </c>
      <c r="C496" s="10">
        <v>491</v>
      </c>
      <c r="F496" s="7" t="s">
        <v>565</v>
      </c>
      <c r="G496" s="12">
        <v>84558</v>
      </c>
      <c r="H496" s="7">
        <v>321</v>
      </c>
    </row>
    <row r="497" spans="1:8" x14ac:dyDescent="0.2">
      <c r="A497" s="10" t="s">
        <v>1428</v>
      </c>
      <c r="B497" s="11">
        <v>57201</v>
      </c>
      <c r="C497" s="10">
        <v>492</v>
      </c>
      <c r="F497" s="7" t="s">
        <v>381</v>
      </c>
      <c r="G497" s="12">
        <v>129324</v>
      </c>
      <c r="H497" s="7">
        <v>198</v>
      </c>
    </row>
    <row r="498" spans="1:8" x14ac:dyDescent="0.2">
      <c r="A498" s="10" t="s">
        <v>1429</v>
      </c>
      <c r="B498" s="11">
        <v>57201</v>
      </c>
      <c r="C498" s="10">
        <v>493</v>
      </c>
      <c r="F498" s="7" t="s">
        <v>160</v>
      </c>
      <c r="G498" s="12">
        <v>253674</v>
      </c>
      <c r="H498" s="7">
        <v>74</v>
      </c>
    </row>
    <row r="499" spans="1:8" x14ac:dyDescent="0.2">
      <c r="A499" s="10" t="s">
        <v>1724</v>
      </c>
      <c r="B499" s="11">
        <v>57201</v>
      </c>
      <c r="C499" s="10">
        <v>494</v>
      </c>
      <c r="F499" s="7" t="s">
        <v>1430</v>
      </c>
      <c r="G499" s="12">
        <v>49740</v>
      </c>
      <c r="H499" s="7">
        <v>588</v>
      </c>
    </row>
    <row r="500" spans="1:8" x14ac:dyDescent="0.2">
      <c r="A500" s="10" t="s">
        <v>1911</v>
      </c>
      <c r="B500" s="11">
        <v>57201</v>
      </c>
      <c r="C500" s="10">
        <v>495</v>
      </c>
      <c r="F500" s="7" t="s">
        <v>276</v>
      </c>
      <c r="G500" s="12">
        <v>166629</v>
      </c>
      <c r="H500" s="7">
        <v>137</v>
      </c>
    </row>
    <row r="501" spans="1:8" x14ac:dyDescent="0.2">
      <c r="A501" s="10" t="s">
        <v>212</v>
      </c>
      <c r="B501" s="11">
        <v>57201</v>
      </c>
      <c r="C501" s="10">
        <v>496</v>
      </c>
      <c r="F501" s="7" t="s">
        <v>1431</v>
      </c>
      <c r="G501" s="12">
        <v>42279</v>
      </c>
      <c r="H501" s="7">
        <v>676</v>
      </c>
    </row>
    <row r="502" spans="1:8" x14ac:dyDescent="0.2">
      <c r="A502" s="10" t="s">
        <v>1432</v>
      </c>
      <c r="B502" s="11">
        <v>57201</v>
      </c>
      <c r="C502" s="10">
        <v>497</v>
      </c>
      <c r="F502" s="7" t="s">
        <v>1433</v>
      </c>
      <c r="G502" s="12">
        <v>39792</v>
      </c>
      <c r="H502" s="7">
        <v>721</v>
      </c>
    </row>
    <row r="503" spans="1:8" x14ac:dyDescent="0.2">
      <c r="A503" s="10" t="s">
        <v>1434</v>
      </c>
      <c r="B503" s="11">
        <v>57201</v>
      </c>
      <c r="C503" s="10">
        <v>498</v>
      </c>
      <c r="F503" s="7" t="s">
        <v>1435</v>
      </c>
      <c r="G503" s="12">
        <v>37305</v>
      </c>
      <c r="H503" s="7">
        <v>796</v>
      </c>
    </row>
    <row r="504" spans="1:8" x14ac:dyDescent="0.2">
      <c r="A504" s="10" t="s">
        <v>1436</v>
      </c>
      <c r="B504" s="11">
        <v>57201</v>
      </c>
      <c r="C504" s="10">
        <v>499</v>
      </c>
      <c r="F504" s="7" t="s">
        <v>1437</v>
      </c>
      <c r="G504" s="12">
        <v>32331</v>
      </c>
      <c r="H504" s="7">
        <v>954</v>
      </c>
    </row>
    <row r="505" spans="1:8" x14ac:dyDescent="0.2">
      <c r="A505" s="10" t="s">
        <v>2132</v>
      </c>
      <c r="B505" s="11">
        <v>57201</v>
      </c>
      <c r="C505" s="10">
        <v>500</v>
      </c>
      <c r="F505" s="7" t="s">
        <v>435</v>
      </c>
      <c r="G505" s="12">
        <v>111915</v>
      </c>
      <c r="H505" s="7">
        <v>233</v>
      </c>
    </row>
    <row r="506" spans="1:8" x14ac:dyDescent="0.2">
      <c r="A506" s="10" t="s">
        <v>1438</v>
      </c>
      <c r="B506" s="11">
        <v>57201</v>
      </c>
      <c r="C506" s="10">
        <v>501</v>
      </c>
      <c r="F506" s="7" t="s">
        <v>76</v>
      </c>
      <c r="G506" s="12">
        <v>472530</v>
      </c>
      <c r="H506" s="7">
        <v>30</v>
      </c>
    </row>
    <row r="507" spans="1:8" x14ac:dyDescent="0.2">
      <c r="A507" s="10" t="s">
        <v>1439</v>
      </c>
      <c r="B507" s="11">
        <v>57201</v>
      </c>
      <c r="C507" s="10">
        <v>502</v>
      </c>
      <c r="F507" s="7" t="s">
        <v>1440</v>
      </c>
      <c r="G507" s="12">
        <v>32331</v>
      </c>
      <c r="H507" s="7">
        <v>921</v>
      </c>
    </row>
    <row r="508" spans="1:8" x14ac:dyDescent="0.2">
      <c r="A508" s="10" t="s">
        <v>375</v>
      </c>
      <c r="B508" s="11">
        <v>57201</v>
      </c>
      <c r="C508" s="10">
        <v>503</v>
      </c>
      <c r="F508" s="7" t="s">
        <v>1441</v>
      </c>
      <c r="G508" s="12">
        <v>54714</v>
      </c>
      <c r="H508" s="7">
        <v>534</v>
      </c>
    </row>
    <row r="509" spans="1:8" x14ac:dyDescent="0.2">
      <c r="A509" s="10" t="s">
        <v>1442</v>
      </c>
      <c r="B509" s="11">
        <v>57201</v>
      </c>
      <c r="C509" s="10">
        <v>504</v>
      </c>
      <c r="F509" s="7" t="s">
        <v>1443</v>
      </c>
      <c r="G509" s="12">
        <v>54714</v>
      </c>
      <c r="H509" s="7">
        <v>526</v>
      </c>
    </row>
    <row r="510" spans="1:8" x14ac:dyDescent="0.2">
      <c r="A510" s="10" t="s">
        <v>247</v>
      </c>
      <c r="B510" s="11">
        <v>57201</v>
      </c>
      <c r="C510" s="10">
        <v>505</v>
      </c>
      <c r="F510" s="7" t="s">
        <v>1446</v>
      </c>
      <c r="G510" s="12">
        <v>32331</v>
      </c>
      <c r="H510" s="7">
        <v>953</v>
      </c>
    </row>
    <row r="511" spans="1:8" x14ac:dyDescent="0.2">
      <c r="A511" s="10" t="s">
        <v>1447</v>
      </c>
      <c r="B511" s="11">
        <v>57201</v>
      </c>
      <c r="C511" s="10">
        <v>506</v>
      </c>
      <c r="F511" s="7" t="s">
        <v>1372</v>
      </c>
      <c r="G511" s="12">
        <v>64662</v>
      </c>
      <c r="H511" s="7">
        <v>436</v>
      </c>
    </row>
    <row r="512" spans="1:8" x14ac:dyDescent="0.2">
      <c r="A512" s="10" t="s">
        <v>361</v>
      </c>
      <c r="B512" s="11">
        <v>57201</v>
      </c>
      <c r="C512" s="10">
        <v>507</v>
      </c>
      <c r="F512" s="7" t="s">
        <v>1448</v>
      </c>
      <c r="G512" s="12">
        <v>37305</v>
      </c>
      <c r="H512" s="7">
        <v>770</v>
      </c>
    </row>
    <row r="513" spans="1:8" x14ac:dyDescent="0.2">
      <c r="A513" s="10" t="s">
        <v>334</v>
      </c>
      <c r="B513" s="11">
        <v>57201</v>
      </c>
      <c r="C513" s="10">
        <v>508</v>
      </c>
      <c r="F513" s="7" t="s">
        <v>1449</v>
      </c>
      <c r="G513" s="12">
        <v>39792</v>
      </c>
      <c r="H513" s="7">
        <v>769</v>
      </c>
    </row>
    <row r="514" spans="1:8" x14ac:dyDescent="0.2">
      <c r="A514" s="10" t="s">
        <v>420</v>
      </c>
      <c r="B514" s="11">
        <v>57201</v>
      </c>
      <c r="C514" s="10">
        <v>509</v>
      </c>
      <c r="F514" s="7" t="s">
        <v>308</v>
      </c>
      <c r="G514" s="12">
        <v>149220</v>
      </c>
      <c r="H514" s="7">
        <v>155</v>
      </c>
    </row>
    <row r="515" spans="1:8" x14ac:dyDescent="0.2">
      <c r="A515" s="10" t="s">
        <v>1376</v>
      </c>
      <c r="B515" s="11">
        <v>57201</v>
      </c>
      <c r="C515" s="10">
        <v>510</v>
      </c>
      <c r="F515" s="7" t="s">
        <v>1450</v>
      </c>
      <c r="G515" s="12">
        <v>29844</v>
      </c>
      <c r="H515" s="7">
        <v>995</v>
      </c>
    </row>
    <row r="516" spans="1:8" x14ac:dyDescent="0.2">
      <c r="A516" s="10" t="s">
        <v>1180</v>
      </c>
      <c r="B516" s="11">
        <v>57201</v>
      </c>
      <c r="C516" s="10">
        <v>511</v>
      </c>
      <c r="F516" s="7" t="s">
        <v>1451</v>
      </c>
      <c r="G516" s="12">
        <v>47253</v>
      </c>
      <c r="H516" s="7">
        <v>641</v>
      </c>
    </row>
    <row r="517" spans="1:8" x14ac:dyDescent="0.2">
      <c r="A517" s="10" t="s">
        <v>349</v>
      </c>
      <c r="B517" s="11">
        <v>57201</v>
      </c>
      <c r="C517" s="10">
        <v>512</v>
      </c>
      <c r="F517" s="7" t="s">
        <v>1452</v>
      </c>
      <c r="G517" s="12">
        <v>39792</v>
      </c>
      <c r="H517" s="7">
        <v>736</v>
      </c>
    </row>
    <row r="518" spans="1:8" x14ac:dyDescent="0.2">
      <c r="A518" s="10" t="s">
        <v>2141</v>
      </c>
      <c r="B518" s="11">
        <v>57201</v>
      </c>
      <c r="C518" s="10">
        <v>513</v>
      </c>
      <c r="F518" s="7" t="s">
        <v>1453</v>
      </c>
      <c r="G518" s="12">
        <v>52227</v>
      </c>
      <c r="H518" s="7">
        <v>544</v>
      </c>
    </row>
    <row r="519" spans="1:8" x14ac:dyDescent="0.2">
      <c r="A519" s="10" t="s">
        <v>1454</v>
      </c>
      <c r="B519" s="11">
        <v>57201</v>
      </c>
      <c r="C519" s="10">
        <v>514</v>
      </c>
      <c r="F519" s="7" t="s">
        <v>1415</v>
      </c>
      <c r="G519" s="12">
        <v>59688</v>
      </c>
      <c r="H519" s="7">
        <v>477</v>
      </c>
    </row>
    <row r="520" spans="1:8" x14ac:dyDescent="0.2">
      <c r="A520" s="10" t="s">
        <v>1455</v>
      </c>
      <c r="B520" s="11">
        <v>57201</v>
      </c>
      <c r="C520" s="10">
        <v>515</v>
      </c>
      <c r="F520" s="7" t="s">
        <v>526</v>
      </c>
      <c r="G520" s="12">
        <v>92019</v>
      </c>
      <c r="H520" s="7">
        <v>292</v>
      </c>
    </row>
    <row r="521" spans="1:8" x14ac:dyDescent="0.2">
      <c r="A521" s="10" t="s">
        <v>1456</v>
      </c>
      <c r="B521" s="11">
        <v>57201</v>
      </c>
      <c r="C521" s="10">
        <v>516</v>
      </c>
      <c r="F521" s="7" t="s">
        <v>1457</v>
      </c>
      <c r="G521" s="12">
        <v>32331</v>
      </c>
      <c r="H521" s="7">
        <v>931</v>
      </c>
    </row>
    <row r="522" spans="1:8" x14ac:dyDescent="0.2">
      <c r="A522" s="10" t="s">
        <v>446</v>
      </c>
      <c r="B522" s="11">
        <v>57201</v>
      </c>
      <c r="C522" s="10">
        <v>517</v>
      </c>
      <c r="F522" s="7" t="s">
        <v>1458</v>
      </c>
      <c r="G522" s="12">
        <v>42279</v>
      </c>
      <c r="H522" s="7">
        <v>695</v>
      </c>
    </row>
    <row r="523" spans="1:8" x14ac:dyDescent="0.2">
      <c r="A523" s="10" t="s">
        <v>1361</v>
      </c>
      <c r="B523" s="11">
        <v>54714</v>
      </c>
      <c r="C523" s="10">
        <v>518</v>
      </c>
      <c r="F523" s="7" t="s">
        <v>357</v>
      </c>
      <c r="G523" s="12">
        <v>134298</v>
      </c>
      <c r="H523" s="7">
        <v>182</v>
      </c>
    </row>
    <row r="524" spans="1:8" x14ac:dyDescent="0.2">
      <c r="A524" s="10" t="s">
        <v>1893</v>
      </c>
      <c r="B524" s="11">
        <v>54714</v>
      </c>
      <c r="C524" s="10">
        <v>519</v>
      </c>
      <c r="F524" s="7" t="s">
        <v>1459</v>
      </c>
      <c r="G524" s="12">
        <v>52227</v>
      </c>
      <c r="H524" s="7">
        <v>542</v>
      </c>
    </row>
    <row r="525" spans="1:8" x14ac:dyDescent="0.2">
      <c r="A525" s="10" t="s">
        <v>535</v>
      </c>
      <c r="B525" s="11">
        <v>54714</v>
      </c>
      <c r="C525" s="10">
        <v>520</v>
      </c>
      <c r="F525" s="7" t="s">
        <v>1460</v>
      </c>
      <c r="G525" s="12">
        <v>29844</v>
      </c>
      <c r="H525" s="7">
        <v>994</v>
      </c>
    </row>
    <row r="526" spans="1:8" x14ac:dyDescent="0.2">
      <c r="A526" s="10" t="s">
        <v>498</v>
      </c>
      <c r="B526" s="11">
        <v>54714</v>
      </c>
      <c r="C526" s="10">
        <v>521</v>
      </c>
      <c r="F526" s="7" t="s">
        <v>1461</v>
      </c>
      <c r="G526" s="12">
        <v>42279</v>
      </c>
      <c r="H526" s="7">
        <v>678</v>
      </c>
    </row>
    <row r="527" spans="1:8" x14ac:dyDescent="0.2">
      <c r="A527" s="10" t="s">
        <v>1462</v>
      </c>
      <c r="B527" s="11">
        <v>54714</v>
      </c>
      <c r="C527" s="10">
        <v>522</v>
      </c>
      <c r="F527" s="7" t="s">
        <v>1463</v>
      </c>
      <c r="G527" s="12">
        <v>52227</v>
      </c>
      <c r="H527" s="7">
        <v>570</v>
      </c>
    </row>
    <row r="528" spans="1:8" x14ac:dyDescent="0.2">
      <c r="A528" s="10" t="s">
        <v>1464</v>
      </c>
      <c r="B528" s="11">
        <v>54714</v>
      </c>
      <c r="C528" s="10">
        <v>523</v>
      </c>
      <c r="F528" s="7" t="s">
        <v>449</v>
      </c>
      <c r="G528" s="12">
        <v>109428</v>
      </c>
      <c r="H528" s="7">
        <v>241</v>
      </c>
    </row>
    <row r="529" spans="1:8" x14ac:dyDescent="0.2">
      <c r="A529" s="10" t="s">
        <v>1465</v>
      </c>
      <c r="B529" s="11">
        <v>54714</v>
      </c>
      <c r="C529" s="10">
        <v>524</v>
      </c>
      <c r="F529" s="7" t="s">
        <v>371</v>
      </c>
      <c r="G529" s="12">
        <v>129324</v>
      </c>
      <c r="H529" s="7">
        <v>192</v>
      </c>
    </row>
    <row r="530" spans="1:8" x14ac:dyDescent="0.2">
      <c r="A530" s="10" t="s">
        <v>1466</v>
      </c>
      <c r="B530" s="11">
        <v>54714</v>
      </c>
      <c r="C530" s="10">
        <v>525</v>
      </c>
      <c r="F530" s="7" t="s">
        <v>384</v>
      </c>
      <c r="G530" s="12">
        <v>126837</v>
      </c>
      <c r="H530" s="7">
        <v>200</v>
      </c>
    </row>
    <row r="531" spans="1:8" x14ac:dyDescent="0.2">
      <c r="A531" s="10" t="s">
        <v>1443</v>
      </c>
      <c r="B531" s="11">
        <v>54714</v>
      </c>
      <c r="C531" s="10">
        <v>526</v>
      </c>
      <c r="F531" s="7" t="s">
        <v>1467</v>
      </c>
      <c r="G531" s="12">
        <v>29844</v>
      </c>
      <c r="H531" s="7">
        <v>975</v>
      </c>
    </row>
    <row r="532" spans="1:8" x14ac:dyDescent="0.2">
      <c r="A532" s="10" t="s">
        <v>1468</v>
      </c>
      <c r="B532" s="11">
        <v>54714</v>
      </c>
      <c r="C532" s="10">
        <v>527</v>
      </c>
      <c r="F532" s="7" t="s">
        <v>1469</v>
      </c>
      <c r="G532" s="12">
        <v>42279</v>
      </c>
      <c r="H532" s="7">
        <v>686</v>
      </c>
    </row>
    <row r="533" spans="1:8" x14ac:dyDescent="0.2">
      <c r="A533" s="10" t="s">
        <v>2124</v>
      </c>
      <c r="B533" s="11">
        <v>54714</v>
      </c>
      <c r="C533" s="10">
        <v>528</v>
      </c>
      <c r="F533" s="7" t="s">
        <v>1470</v>
      </c>
      <c r="G533" s="12">
        <v>42279</v>
      </c>
      <c r="H533" s="7">
        <v>683</v>
      </c>
    </row>
    <row r="534" spans="1:8" x14ac:dyDescent="0.2">
      <c r="A534" s="10" t="s">
        <v>1471</v>
      </c>
      <c r="B534" s="11">
        <v>54714</v>
      </c>
      <c r="C534" s="10">
        <v>529</v>
      </c>
      <c r="F534" s="7" t="s">
        <v>2135</v>
      </c>
      <c r="G534" s="12">
        <v>547140</v>
      </c>
      <c r="H534" s="7">
        <v>24</v>
      </c>
    </row>
    <row r="535" spans="1:8" x14ac:dyDescent="0.2">
      <c r="A535" s="10" t="s">
        <v>1472</v>
      </c>
      <c r="B535" s="11">
        <v>54714</v>
      </c>
      <c r="C535" s="10">
        <v>530</v>
      </c>
      <c r="F535" s="7" t="s">
        <v>1473</v>
      </c>
      <c r="G535" s="12">
        <v>44766</v>
      </c>
      <c r="H535" s="7">
        <v>670</v>
      </c>
    </row>
    <row r="536" spans="1:8" x14ac:dyDescent="0.2">
      <c r="A536" s="10" t="s">
        <v>1474</v>
      </c>
      <c r="B536" s="11">
        <v>54714</v>
      </c>
      <c r="C536" s="10">
        <v>531</v>
      </c>
      <c r="F536" s="7" t="s">
        <v>570</v>
      </c>
      <c r="G536" s="12">
        <v>84558</v>
      </c>
      <c r="H536" s="7">
        <v>324</v>
      </c>
    </row>
    <row r="537" spans="1:8" x14ac:dyDescent="0.2">
      <c r="A537" s="10" t="s">
        <v>1475</v>
      </c>
      <c r="B537" s="11">
        <v>54714</v>
      </c>
      <c r="C537" s="10">
        <v>532</v>
      </c>
      <c r="F537" s="7" t="s">
        <v>1476</v>
      </c>
      <c r="G537" s="12">
        <v>49740</v>
      </c>
      <c r="H537" s="7">
        <v>598</v>
      </c>
    </row>
    <row r="538" spans="1:8" x14ac:dyDescent="0.2">
      <c r="A538" s="10" t="s">
        <v>1477</v>
      </c>
      <c r="B538" s="11">
        <v>54714</v>
      </c>
      <c r="C538" s="10">
        <v>533</v>
      </c>
      <c r="F538" s="7" t="s">
        <v>1478</v>
      </c>
      <c r="G538" s="12">
        <v>32331</v>
      </c>
      <c r="H538" s="7">
        <v>950</v>
      </c>
    </row>
    <row r="539" spans="1:8" x14ac:dyDescent="0.2">
      <c r="A539" s="10" t="s">
        <v>1441</v>
      </c>
      <c r="B539" s="11">
        <v>54714</v>
      </c>
      <c r="C539" s="10">
        <v>534</v>
      </c>
      <c r="F539" s="7" t="s">
        <v>1479</v>
      </c>
      <c r="G539" s="12">
        <v>34818</v>
      </c>
      <c r="H539" s="7">
        <v>872</v>
      </c>
    </row>
    <row r="540" spans="1:8" x14ac:dyDescent="0.2">
      <c r="A540" s="10" t="s">
        <v>1393</v>
      </c>
      <c r="B540" s="11">
        <v>54714</v>
      </c>
      <c r="C540" s="10">
        <v>535</v>
      </c>
      <c r="F540" s="7" t="s">
        <v>2133</v>
      </c>
      <c r="G540" s="12">
        <v>562062</v>
      </c>
      <c r="H540" s="7">
        <v>23</v>
      </c>
    </row>
    <row r="541" spans="1:8" x14ac:dyDescent="0.2">
      <c r="A541" s="10" t="s">
        <v>197</v>
      </c>
      <c r="B541" s="11">
        <v>54714</v>
      </c>
      <c r="C541" s="10">
        <v>536</v>
      </c>
      <c r="F541" s="7" t="s">
        <v>1480</v>
      </c>
      <c r="G541" s="12">
        <v>29844</v>
      </c>
      <c r="H541" s="7">
        <v>974</v>
      </c>
    </row>
    <row r="542" spans="1:8" x14ac:dyDescent="0.2">
      <c r="A542" s="10" t="s">
        <v>333</v>
      </c>
      <c r="B542" s="11">
        <v>54714</v>
      </c>
      <c r="C542" s="10">
        <v>537</v>
      </c>
      <c r="F542" s="7" t="s">
        <v>1343</v>
      </c>
      <c r="G542" s="12">
        <v>67149</v>
      </c>
      <c r="H542" s="7">
        <v>411</v>
      </c>
    </row>
    <row r="543" spans="1:8" x14ac:dyDescent="0.2">
      <c r="A543" s="10" t="s">
        <v>1248</v>
      </c>
      <c r="B543" s="11">
        <v>54714</v>
      </c>
      <c r="C543" s="10">
        <v>538</v>
      </c>
      <c r="F543" s="7" t="s">
        <v>423</v>
      </c>
      <c r="G543" s="12">
        <v>114402</v>
      </c>
      <c r="H543" s="7">
        <v>226</v>
      </c>
    </row>
    <row r="544" spans="1:8" x14ac:dyDescent="0.2">
      <c r="A544" s="10" t="s">
        <v>458</v>
      </c>
      <c r="B544" s="11">
        <v>54714</v>
      </c>
      <c r="C544" s="10">
        <v>539</v>
      </c>
      <c r="F544" s="7" t="s">
        <v>1481</v>
      </c>
      <c r="G544" s="12">
        <v>42279</v>
      </c>
      <c r="H544" s="7">
        <v>715</v>
      </c>
    </row>
    <row r="545" spans="1:8" x14ac:dyDescent="0.2">
      <c r="A545" s="10" t="s">
        <v>1482</v>
      </c>
      <c r="B545" s="11">
        <v>54714</v>
      </c>
      <c r="C545" s="10">
        <v>540</v>
      </c>
      <c r="F545" s="7" t="s">
        <v>1410</v>
      </c>
      <c r="G545" s="12">
        <v>59688</v>
      </c>
      <c r="H545" s="7">
        <v>470</v>
      </c>
    </row>
    <row r="546" spans="1:8" x14ac:dyDescent="0.2">
      <c r="A546" s="10" t="s">
        <v>225</v>
      </c>
      <c r="B546" s="11">
        <v>54714</v>
      </c>
      <c r="C546" s="10">
        <v>541</v>
      </c>
      <c r="F546" s="7" t="s">
        <v>1390</v>
      </c>
      <c r="G546" s="12">
        <v>62175</v>
      </c>
      <c r="H546" s="7">
        <v>454</v>
      </c>
    </row>
    <row r="547" spans="1:8" x14ac:dyDescent="0.2">
      <c r="A547" s="10" t="s">
        <v>1459</v>
      </c>
      <c r="B547" s="11">
        <v>52227</v>
      </c>
      <c r="C547" s="10">
        <v>542</v>
      </c>
      <c r="F547" s="7" t="s">
        <v>182</v>
      </c>
      <c r="G547" s="12">
        <v>228804</v>
      </c>
      <c r="H547" s="7">
        <v>86</v>
      </c>
    </row>
    <row r="548" spans="1:8" x14ac:dyDescent="0.2">
      <c r="A548" s="10" t="s">
        <v>372</v>
      </c>
      <c r="B548" s="11">
        <v>52227</v>
      </c>
      <c r="C548" s="10">
        <v>543</v>
      </c>
      <c r="F548" s="7" t="s">
        <v>80</v>
      </c>
      <c r="G548" s="12">
        <v>465069</v>
      </c>
      <c r="H548" s="7">
        <v>32</v>
      </c>
    </row>
    <row r="549" spans="1:8" x14ac:dyDescent="0.2">
      <c r="A549" s="10" t="s">
        <v>1453</v>
      </c>
      <c r="B549" s="11">
        <v>52227</v>
      </c>
      <c r="C549" s="10">
        <v>544</v>
      </c>
      <c r="F549" s="7" t="s">
        <v>1483</v>
      </c>
      <c r="G549" s="12">
        <v>34818</v>
      </c>
      <c r="H549" s="7">
        <v>863</v>
      </c>
    </row>
    <row r="550" spans="1:8" x14ac:dyDescent="0.2">
      <c r="A550" s="10" t="s">
        <v>1317</v>
      </c>
      <c r="B550" s="11">
        <v>52227</v>
      </c>
      <c r="C550" s="10">
        <v>545</v>
      </c>
      <c r="F550" s="7" t="s">
        <v>551</v>
      </c>
      <c r="G550" s="12">
        <v>87045</v>
      </c>
      <c r="H550" s="7">
        <v>311</v>
      </c>
    </row>
    <row r="551" spans="1:8" x14ac:dyDescent="0.2">
      <c r="A551" s="10" t="s">
        <v>1293</v>
      </c>
      <c r="B551" s="11">
        <v>52227</v>
      </c>
      <c r="C551" s="10">
        <v>546</v>
      </c>
      <c r="F551" s="7" t="s">
        <v>499</v>
      </c>
      <c r="G551" s="12">
        <v>96993</v>
      </c>
      <c r="H551" s="7">
        <v>273</v>
      </c>
    </row>
    <row r="552" spans="1:8" x14ac:dyDescent="0.2">
      <c r="A552" s="10" t="s">
        <v>567</v>
      </c>
      <c r="B552" s="11">
        <v>52227</v>
      </c>
      <c r="C552" s="10">
        <v>547</v>
      </c>
      <c r="F552" s="7" t="s">
        <v>1484</v>
      </c>
      <c r="G552" s="12">
        <v>44766</v>
      </c>
      <c r="H552" s="7">
        <v>659</v>
      </c>
    </row>
    <row r="553" spans="1:8" x14ac:dyDescent="0.2">
      <c r="A553" s="10" t="s">
        <v>566</v>
      </c>
      <c r="B553" s="11">
        <v>52227</v>
      </c>
      <c r="C553" s="10">
        <v>548</v>
      </c>
      <c r="F553" s="7" t="s">
        <v>517</v>
      </c>
      <c r="G553" s="12">
        <v>94506</v>
      </c>
      <c r="H553" s="7">
        <v>286</v>
      </c>
    </row>
    <row r="554" spans="1:8" x14ac:dyDescent="0.2">
      <c r="A554" s="10" t="s">
        <v>1485</v>
      </c>
      <c r="B554" s="11">
        <v>52227</v>
      </c>
      <c r="C554" s="10">
        <v>549</v>
      </c>
      <c r="F554" s="7" t="s">
        <v>1428</v>
      </c>
      <c r="G554" s="12">
        <v>57201</v>
      </c>
      <c r="H554" s="7">
        <v>492</v>
      </c>
    </row>
    <row r="555" spans="1:8" x14ac:dyDescent="0.2">
      <c r="A555" s="10" t="s">
        <v>1486</v>
      </c>
      <c r="B555" s="11">
        <v>52227</v>
      </c>
      <c r="C555" s="10">
        <v>550</v>
      </c>
      <c r="F555" s="7" t="s">
        <v>439</v>
      </c>
      <c r="G555" s="12">
        <v>111915</v>
      </c>
      <c r="H555" s="7">
        <v>235</v>
      </c>
    </row>
    <row r="556" spans="1:8" x14ac:dyDescent="0.2">
      <c r="A556" s="10" t="s">
        <v>1487</v>
      </c>
      <c r="B556" s="11">
        <v>52227</v>
      </c>
      <c r="C556" s="10">
        <v>551</v>
      </c>
      <c r="F556" s="7" t="s">
        <v>1488</v>
      </c>
      <c r="G556" s="12">
        <v>34818</v>
      </c>
      <c r="H556" s="7">
        <v>862</v>
      </c>
    </row>
    <row r="557" spans="1:8" x14ac:dyDescent="0.2">
      <c r="A557" s="10" t="s">
        <v>1489</v>
      </c>
      <c r="B557" s="11">
        <v>52227</v>
      </c>
      <c r="C557" s="10">
        <v>552</v>
      </c>
      <c r="F557" s="7" t="s">
        <v>574</v>
      </c>
      <c r="G557" s="12">
        <v>82071</v>
      </c>
      <c r="H557" s="7">
        <v>326</v>
      </c>
    </row>
    <row r="558" spans="1:8" x14ac:dyDescent="0.2">
      <c r="A558" s="10" t="s">
        <v>1725</v>
      </c>
      <c r="B558" s="11">
        <v>52227</v>
      </c>
      <c r="C558" s="10">
        <v>553</v>
      </c>
      <c r="F558" s="7" t="s">
        <v>1490</v>
      </c>
      <c r="G558" s="12">
        <v>37305</v>
      </c>
      <c r="H558" s="7">
        <v>821</v>
      </c>
    </row>
    <row r="559" spans="1:8" x14ac:dyDescent="0.2">
      <c r="A559" s="10" t="s">
        <v>523</v>
      </c>
      <c r="B559" s="11">
        <v>52227</v>
      </c>
      <c r="C559" s="10">
        <v>554</v>
      </c>
      <c r="F559" s="7" t="s">
        <v>1491</v>
      </c>
      <c r="G559" s="12">
        <v>32331</v>
      </c>
      <c r="H559" s="7">
        <v>938</v>
      </c>
    </row>
    <row r="560" spans="1:8" x14ac:dyDescent="0.2">
      <c r="A560" s="10" t="s">
        <v>1492</v>
      </c>
      <c r="B560" s="11">
        <v>52227</v>
      </c>
      <c r="C560" s="10">
        <v>555</v>
      </c>
      <c r="F560" s="7" t="s">
        <v>1259</v>
      </c>
      <c r="G560" s="12">
        <v>77097</v>
      </c>
      <c r="H560" s="7">
        <v>352</v>
      </c>
    </row>
    <row r="561" spans="1:8" x14ac:dyDescent="0.2">
      <c r="A561" s="10" t="s">
        <v>1493</v>
      </c>
      <c r="B561" s="11">
        <v>52227</v>
      </c>
      <c r="C561" s="10">
        <v>556</v>
      </c>
      <c r="F561" s="7" t="s">
        <v>1494</v>
      </c>
      <c r="G561" s="12">
        <v>32331</v>
      </c>
      <c r="H561" s="7">
        <v>943</v>
      </c>
    </row>
    <row r="562" spans="1:8" x14ac:dyDescent="0.2">
      <c r="A562" s="10" t="s">
        <v>1495</v>
      </c>
      <c r="B562" s="11">
        <v>52227</v>
      </c>
      <c r="C562" s="10">
        <v>557</v>
      </c>
      <c r="F562" s="7" t="s">
        <v>1496</v>
      </c>
      <c r="G562" s="12">
        <v>39792</v>
      </c>
      <c r="H562" s="7">
        <v>752</v>
      </c>
    </row>
    <row r="563" spans="1:8" x14ac:dyDescent="0.2">
      <c r="A563" s="10" t="s">
        <v>1344</v>
      </c>
      <c r="B563" s="11">
        <v>52227</v>
      </c>
      <c r="C563" s="10">
        <v>558</v>
      </c>
      <c r="F563" s="7" t="s">
        <v>1298</v>
      </c>
      <c r="G563" s="12">
        <v>72123</v>
      </c>
      <c r="H563" s="7">
        <v>387</v>
      </c>
    </row>
    <row r="564" spans="1:8" x14ac:dyDescent="0.2">
      <c r="A564" s="10" t="s">
        <v>175</v>
      </c>
      <c r="B564" s="11">
        <v>52227</v>
      </c>
      <c r="C564" s="10">
        <v>559</v>
      </c>
      <c r="F564" s="7" t="s">
        <v>1308</v>
      </c>
      <c r="G564" s="12">
        <v>69636</v>
      </c>
      <c r="H564" s="7">
        <v>397</v>
      </c>
    </row>
    <row r="565" spans="1:8" x14ac:dyDescent="0.2">
      <c r="A565" s="10" t="s">
        <v>484</v>
      </c>
      <c r="B565" s="11">
        <v>52227</v>
      </c>
      <c r="C565" s="10">
        <v>560</v>
      </c>
      <c r="F565" s="7" t="s">
        <v>1258</v>
      </c>
      <c r="G565" s="12">
        <v>77097</v>
      </c>
      <c r="H565" s="7">
        <v>351</v>
      </c>
    </row>
    <row r="566" spans="1:8" x14ac:dyDescent="0.2">
      <c r="A566" s="10" t="s">
        <v>277</v>
      </c>
      <c r="B566" s="11">
        <v>52227</v>
      </c>
      <c r="C566" s="10">
        <v>561</v>
      </c>
      <c r="F566" s="7" t="s">
        <v>1267</v>
      </c>
      <c r="G566" s="12">
        <v>74610</v>
      </c>
      <c r="H566" s="7">
        <v>362</v>
      </c>
    </row>
    <row r="567" spans="1:8" x14ac:dyDescent="0.2">
      <c r="A567" s="10" t="s">
        <v>1273</v>
      </c>
      <c r="B567" s="11">
        <v>52227</v>
      </c>
      <c r="C567" s="10">
        <v>562</v>
      </c>
      <c r="F567" s="7" t="s">
        <v>1497</v>
      </c>
      <c r="G567" s="12">
        <v>44766</v>
      </c>
      <c r="H567" s="7">
        <v>647</v>
      </c>
    </row>
    <row r="568" spans="1:8" x14ac:dyDescent="0.2">
      <c r="A568" s="10" t="s">
        <v>380</v>
      </c>
      <c r="B568" s="11">
        <v>52227</v>
      </c>
      <c r="C568" s="10">
        <v>563</v>
      </c>
      <c r="F568" s="7" t="s">
        <v>1442</v>
      </c>
      <c r="G568" s="12">
        <v>57201</v>
      </c>
      <c r="H568" s="7">
        <v>504</v>
      </c>
    </row>
    <row r="569" spans="1:8" x14ac:dyDescent="0.2">
      <c r="A569" s="10" t="s">
        <v>343</v>
      </c>
      <c r="B569" s="11">
        <v>52227</v>
      </c>
      <c r="C569" s="10">
        <v>564</v>
      </c>
      <c r="F569" s="7" t="s">
        <v>1394</v>
      </c>
      <c r="G569" s="12">
        <v>62175</v>
      </c>
      <c r="H569" s="7">
        <v>457</v>
      </c>
    </row>
    <row r="570" spans="1:8" x14ac:dyDescent="0.2">
      <c r="A570" s="10" t="s">
        <v>1499</v>
      </c>
      <c r="B570" s="11">
        <v>52227</v>
      </c>
      <c r="C570" s="10">
        <v>565</v>
      </c>
      <c r="F570" s="7" t="s">
        <v>242</v>
      </c>
      <c r="G570" s="12">
        <v>186525</v>
      </c>
      <c r="H570" s="7">
        <v>119</v>
      </c>
    </row>
    <row r="571" spans="1:8" x14ac:dyDescent="0.2">
      <c r="A571" s="10" t="s">
        <v>119</v>
      </c>
      <c r="B571" s="11">
        <v>52227</v>
      </c>
      <c r="C571" s="10">
        <v>566</v>
      </c>
      <c r="F571" s="7" t="s">
        <v>1918</v>
      </c>
      <c r="G571" s="12">
        <v>678951</v>
      </c>
      <c r="H571" s="7">
        <v>16</v>
      </c>
    </row>
    <row r="572" spans="1:8" x14ac:dyDescent="0.2">
      <c r="A572" s="10" t="s">
        <v>1500</v>
      </c>
      <c r="B572" s="11">
        <v>52227</v>
      </c>
      <c r="C572" s="10">
        <v>567</v>
      </c>
      <c r="F572" s="7" t="s">
        <v>2125</v>
      </c>
      <c r="G572" s="12">
        <v>581958</v>
      </c>
      <c r="H572" s="7">
        <v>19</v>
      </c>
    </row>
    <row r="573" spans="1:8" x14ac:dyDescent="0.2">
      <c r="A573" s="10" t="s">
        <v>1501</v>
      </c>
      <c r="B573" s="11">
        <v>52227</v>
      </c>
      <c r="C573" s="10">
        <v>568</v>
      </c>
      <c r="F573" s="7" t="s">
        <v>272</v>
      </c>
      <c r="G573" s="12">
        <v>169116</v>
      </c>
      <c r="H573" s="7">
        <v>135</v>
      </c>
    </row>
    <row r="574" spans="1:8" x14ac:dyDescent="0.2">
      <c r="A574" s="10" t="s">
        <v>1502</v>
      </c>
      <c r="B574" s="11">
        <v>52227</v>
      </c>
      <c r="C574" s="10">
        <v>569</v>
      </c>
      <c r="F574" s="7" t="s">
        <v>1409</v>
      </c>
      <c r="G574" s="12">
        <v>59688</v>
      </c>
      <c r="H574" s="7">
        <v>469</v>
      </c>
    </row>
    <row r="575" spans="1:8" x14ac:dyDescent="0.2">
      <c r="A575" s="10" t="s">
        <v>1463</v>
      </c>
      <c r="B575" s="11">
        <v>52227</v>
      </c>
      <c r="C575" s="10">
        <v>570</v>
      </c>
      <c r="F575" s="7" t="s">
        <v>1489</v>
      </c>
      <c r="G575" s="12">
        <v>52227</v>
      </c>
      <c r="H575" s="7">
        <v>552</v>
      </c>
    </row>
    <row r="576" spans="1:8" x14ac:dyDescent="0.2">
      <c r="A576" s="10" t="s">
        <v>1379</v>
      </c>
      <c r="B576" s="11">
        <v>52227</v>
      </c>
      <c r="C576" s="10">
        <v>571</v>
      </c>
      <c r="F576" s="7" t="s">
        <v>1417</v>
      </c>
      <c r="G576" s="12">
        <v>59688</v>
      </c>
      <c r="H576" s="7">
        <v>483</v>
      </c>
    </row>
    <row r="577" spans="1:8" x14ac:dyDescent="0.2">
      <c r="A577" s="10" t="s">
        <v>127</v>
      </c>
      <c r="B577" s="11">
        <v>49740</v>
      </c>
      <c r="C577" s="10">
        <v>572</v>
      </c>
      <c r="F577" s="7" t="s">
        <v>335</v>
      </c>
      <c r="G577" s="12">
        <v>139272</v>
      </c>
      <c r="H577" s="7">
        <v>169</v>
      </c>
    </row>
    <row r="578" spans="1:8" x14ac:dyDescent="0.2">
      <c r="A578" s="10" t="s">
        <v>1252</v>
      </c>
      <c r="B578" s="11">
        <v>49740</v>
      </c>
      <c r="C578" s="10">
        <v>573</v>
      </c>
      <c r="F578" s="7" t="s">
        <v>1314</v>
      </c>
      <c r="G578" s="12">
        <v>69636</v>
      </c>
      <c r="H578" s="7">
        <v>404</v>
      </c>
    </row>
    <row r="579" spans="1:8" x14ac:dyDescent="0.2">
      <c r="A579" s="10" t="s">
        <v>1503</v>
      </c>
      <c r="B579" s="11">
        <v>49740</v>
      </c>
      <c r="C579" s="10">
        <v>574</v>
      </c>
      <c r="F579" s="7" t="s">
        <v>1831</v>
      </c>
      <c r="G579" s="12">
        <v>99480</v>
      </c>
      <c r="H579" s="7">
        <v>264</v>
      </c>
    </row>
    <row r="580" spans="1:8" x14ac:dyDescent="0.2">
      <c r="A580" s="10" t="s">
        <v>1504</v>
      </c>
      <c r="B580" s="11">
        <v>49740</v>
      </c>
      <c r="C580" s="10">
        <v>575</v>
      </c>
      <c r="F580" s="7" t="s">
        <v>1505</v>
      </c>
      <c r="G580" s="12">
        <v>32331</v>
      </c>
      <c r="H580" s="7">
        <v>893</v>
      </c>
    </row>
    <row r="581" spans="1:8" x14ac:dyDescent="0.2">
      <c r="A581" s="10" t="s">
        <v>1506</v>
      </c>
      <c r="B581" s="11">
        <v>49740</v>
      </c>
      <c r="C581" s="10">
        <v>576</v>
      </c>
      <c r="F581" s="7" t="s">
        <v>1507</v>
      </c>
      <c r="G581" s="12">
        <v>44766</v>
      </c>
      <c r="H581" s="7">
        <v>657</v>
      </c>
    </row>
    <row r="582" spans="1:8" x14ac:dyDescent="0.2">
      <c r="A582" s="10" t="s">
        <v>1427</v>
      </c>
      <c r="B582" s="11">
        <v>49740</v>
      </c>
      <c r="C582" s="10">
        <v>577</v>
      </c>
      <c r="F582" s="7" t="s">
        <v>1508</v>
      </c>
      <c r="G582" s="12">
        <v>34818</v>
      </c>
      <c r="H582" s="7">
        <v>845</v>
      </c>
    </row>
    <row r="583" spans="1:8" x14ac:dyDescent="0.2">
      <c r="A583" s="10" t="s">
        <v>580</v>
      </c>
      <c r="B583" s="11">
        <v>49740</v>
      </c>
      <c r="C583" s="10">
        <v>578</v>
      </c>
      <c r="F583" s="7" t="s">
        <v>1509</v>
      </c>
      <c r="G583" s="12">
        <v>39792</v>
      </c>
      <c r="H583" s="7">
        <v>761</v>
      </c>
    </row>
    <row r="584" spans="1:8" x14ac:dyDescent="0.2">
      <c r="A584" s="10" t="s">
        <v>1510</v>
      </c>
      <c r="B584" s="11">
        <v>49740</v>
      </c>
      <c r="C584" s="10">
        <v>579</v>
      </c>
      <c r="F584" s="7" t="s">
        <v>1720</v>
      </c>
      <c r="G584" s="12">
        <v>64662</v>
      </c>
      <c r="H584" s="7">
        <v>433</v>
      </c>
    </row>
    <row r="585" spans="1:8" x14ac:dyDescent="0.2">
      <c r="A585" s="10" t="s">
        <v>1511</v>
      </c>
      <c r="B585" s="11">
        <v>49740</v>
      </c>
      <c r="C585" s="10">
        <v>580</v>
      </c>
      <c r="F585" s="7" t="s">
        <v>1729</v>
      </c>
      <c r="G585" s="12">
        <v>44766</v>
      </c>
      <c r="H585" s="7">
        <v>673</v>
      </c>
    </row>
    <row r="586" spans="1:8" x14ac:dyDescent="0.2">
      <c r="A586" s="10" t="s">
        <v>1382</v>
      </c>
      <c r="B586" s="11">
        <v>49740</v>
      </c>
      <c r="C586" s="10">
        <v>581</v>
      </c>
      <c r="F586" s="7" t="s">
        <v>1719</v>
      </c>
      <c r="G586" s="12">
        <v>67149</v>
      </c>
      <c r="H586" s="7">
        <v>409</v>
      </c>
    </row>
    <row r="587" spans="1:8" x14ac:dyDescent="0.2">
      <c r="A587" s="10" t="s">
        <v>1512</v>
      </c>
      <c r="B587" s="11">
        <v>49740</v>
      </c>
      <c r="C587" s="10">
        <v>582</v>
      </c>
      <c r="F587" s="7" t="s">
        <v>1747</v>
      </c>
      <c r="G587" s="12">
        <v>34818</v>
      </c>
      <c r="H587" s="7">
        <v>851</v>
      </c>
    </row>
    <row r="588" spans="1:8" x14ac:dyDescent="0.2">
      <c r="A588" s="10" t="s">
        <v>1513</v>
      </c>
      <c r="B588" s="11">
        <v>49740</v>
      </c>
      <c r="C588" s="10">
        <v>583</v>
      </c>
      <c r="F588" s="7" t="s">
        <v>1725</v>
      </c>
      <c r="G588" s="12">
        <v>52227</v>
      </c>
      <c r="H588" s="7">
        <v>553</v>
      </c>
    </row>
    <row r="589" spans="1:8" x14ac:dyDescent="0.2">
      <c r="A589" s="10" t="s">
        <v>1514</v>
      </c>
      <c r="B589" s="11">
        <v>49740</v>
      </c>
      <c r="C589" s="10">
        <v>584</v>
      </c>
      <c r="F589" s="7" t="s">
        <v>1727</v>
      </c>
      <c r="G589" s="12">
        <v>44766</v>
      </c>
      <c r="H589" s="7">
        <v>653</v>
      </c>
    </row>
    <row r="590" spans="1:8" x14ac:dyDescent="0.2">
      <c r="A590" s="10" t="s">
        <v>1307</v>
      </c>
      <c r="B590" s="11">
        <v>49740</v>
      </c>
      <c r="C590" s="10">
        <v>585</v>
      </c>
      <c r="F590" s="7" t="s">
        <v>1731</v>
      </c>
      <c r="G590" s="12">
        <v>39792</v>
      </c>
      <c r="H590" s="7">
        <v>722</v>
      </c>
    </row>
    <row r="591" spans="1:8" x14ac:dyDescent="0.2">
      <c r="A591" s="10" t="s">
        <v>1515</v>
      </c>
      <c r="B591" s="11">
        <v>49740</v>
      </c>
      <c r="C591" s="10">
        <v>586</v>
      </c>
      <c r="F591" s="7" t="s">
        <v>1722</v>
      </c>
      <c r="G591" s="12">
        <v>62175</v>
      </c>
      <c r="H591" s="7">
        <v>449</v>
      </c>
    </row>
    <row r="592" spans="1:8" x14ac:dyDescent="0.2">
      <c r="A592" s="10" t="s">
        <v>1516</v>
      </c>
      <c r="B592" s="11">
        <v>49740</v>
      </c>
      <c r="C592" s="10">
        <v>587</v>
      </c>
      <c r="F592" s="7" t="s">
        <v>1715</v>
      </c>
      <c r="G592" s="12">
        <v>119376</v>
      </c>
      <c r="H592" s="7">
        <v>218</v>
      </c>
    </row>
    <row r="593" spans="1:8" x14ac:dyDescent="0.2">
      <c r="A593" s="10" t="s">
        <v>1430</v>
      </c>
      <c r="B593" s="11">
        <v>49740</v>
      </c>
      <c r="C593" s="10">
        <v>588</v>
      </c>
      <c r="F593" s="7" t="s">
        <v>1750</v>
      </c>
      <c r="G593" s="12">
        <v>32331</v>
      </c>
      <c r="H593" s="7">
        <v>942</v>
      </c>
    </row>
    <row r="594" spans="1:8" x14ac:dyDescent="0.2">
      <c r="A594" s="10" t="s">
        <v>440</v>
      </c>
      <c r="B594" s="11">
        <v>49740</v>
      </c>
      <c r="C594" s="10">
        <v>589</v>
      </c>
      <c r="F594" s="7" t="s">
        <v>1733</v>
      </c>
      <c r="G594" s="12">
        <v>39792</v>
      </c>
      <c r="H594" s="7">
        <v>739</v>
      </c>
    </row>
    <row r="595" spans="1:8" x14ac:dyDescent="0.2">
      <c r="A595" s="10" t="s">
        <v>183</v>
      </c>
      <c r="B595" s="11">
        <v>49740</v>
      </c>
      <c r="C595" s="10">
        <v>590</v>
      </c>
      <c r="F595" s="7" t="s">
        <v>1717</v>
      </c>
      <c r="G595" s="12">
        <v>89532</v>
      </c>
      <c r="H595" s="7">
        <v>302</v>
      </c>
    </row>
    <row r="596" spans="1:8" x14ac:dyDescent="0.2">
      <c r="A596" s="10" t="s">
        <v>1517</v>
      </c>
      <c r="B596" s="11">
        <v>49740</v>
      </c>
      <c r="C596" s="10">
        <v>591</v>
      </c>
      <c r="F596" s="7" t="s">
        <v>1714</v>
      </c>
      <c r="G596" s="12">
        <v>186525</v>
      </c>
      <c r="H596" s="7">
        <v>117</v>
      </c>
    </row>
    <row r="597" spans="1:8" x14ac:dyDescent="0.2">
      <c r="A597" s="10" t="s">
        <v>271</v>
      </c>
      <c r="B597" s="11">
        <v>49740</v>
      </c>
      <c r="C597" s="10">
        <v>592</v>
      </c>
      <c r="F597" s="7" t="s">
        <v>1726</v>
      </c>
      <c r="G597" s="12">
        <v>47253</v>
      </c>
      <c r="H597" s="7">
        <v>626</v>
      </c>
    </row>
    <row r="598" spans="1:8" x14ac:dyDescent="0.2">
      <c r="A598" s="10" t="s">
        <v>1518</v>
      </c>
      <c r="B598" s="11">
        <v>49740</v>
      </c>
      <c r="C598" s="10">
        <v>593</v>
      </c>
      <c r="F598" s="7" t="s">
        <v>1751</v>
      </c>
      <c r="G598" s="12">
        <v>32331</v>
      </c>
      <c r="H598" s="7">
        <v>949</v>
      </c>
    </row>
    <row r="599" spans="1:8" x14ac:dyDescent="0.2">
      <c r="A599" s="10" t="s">
        <v>486</v>
      </c>
      <c r="B599" s="11">
        <v>49740</v>
      </c>
      <c r="C599" s="10">
        <v>594</v>
      </c>
      <c r="F599" s="7" t="s">
        <v>1745</v>
      </c>
      <c r="G599" s="12">
        <v>37305</v>
      </c>
      <c r="H599" s="7">
        <v>816</v>
      </c>
    </row>
    <row r="600" spans="1:8" x14ac:dyDescent="0.2">
      <c r="A600" s="10" t="s">
        <v>358</v>
      </c>
      <c r="B600" s="11">
        <v>49740</v>
      </c>
      <c r="C600" s="10">
        <v>595</v>
      </c>
      <c r="F600" s="7" t="s">
        <v>1718</v>
      </c>
      <c r="G600" s="12">
        <v>77097</v>
      </c>
      <c r="H600" s="7">
        <v>356</v>
      </c>
    </row>
    <row r="601" spans="1:8" x14ac:dyDescent="0.2">
      <c r="A601" s="10" t="s">
        <v>1519</v>
      </c>
      <c r="B601" s="11">
        <v>49740</v>
      </c>
      <c r="C601" s="10">
        <v>596</v>
      </c>
      <c r="F601" s="7" t="s">
        <v>1749</v>
      </c>
      <c r="G601" s="12">
        <v>32331</v>
      </c>
      <c r="H601" s="7">
        <v>905</v>
      </c>
    </row>
    <row r="602" spans="1:8" x14ac:dyDescent="0.2">
      <c r="A602" s="10" t="s">
        <v>1302</v>
      </c>
      <c r="B602" s="11">
        <v>49740</v>
      </c>
      <c r="C602" s="10">
        <v>597</v>
      </c>
      <c r="F602" s="7" t="s">
        <v>1724</v>
      </c>
      <c r="G602" s="12">
        <v>57201</v>
      </c>
      <c r="H602" s="7">
        <v>494</v>
      </c>
    </row>
    <row r="603" spans="1:8" x14ac:dyDescent="0.2">
      <c r="A603" s="10" t="s">
        <v>1476</v>
      </c>
      <c r="B603" s="11">
        <v>49740</v>
      </c>
      <c r="C603" s="10">
        <v>598</v>
      </c>
      <c r="F603" s="7" t="s">
        <v>1732</v>
      </c>
      <c r="G603" s="12">
        <v>39792</v>
      </c>
      <c r="H603" s="7">
        <v>735</v>
      </c>
    </row>
    <row r="604" spans="1:8" x14ac:dyDescent="0.2">
      <c r="A604" s="10" t="s">
        <v>1397</v>
      </c>
      <c r="B604" s="11">
        <v>49740</v>
      </c>
      <c r="C604" s="10">
        <v>599</v>
      </c>
      <c r="F604" s="7" t="s">
        <v>1743</v>
      </c>
      <c r="G604" s="12">
        <v>37305</v>
      </c>
      <c r="H604" s="7">
        <v>782</v>
      </c>
    </row>
    <row r="605" spans="1:8" x14ac:dyDescent="0.2">
      <c r="A605" s="10" t="s">
        <v>1520</v>
      </c>
      <c r="B605" s="11">
        <v>49740</v>
      </c>
      <c r="C605" s="10">
        <v>600</v>
      </c>
      <c r="F605" s="7" t="s">
        <v>1746</v>
      </c>
      <c r="G605" s="12">
        <v>34818</v>
      </c>
      <c r="H605" s="7">
        <v>849</v>
      </c>
    </row>
    <row r="606" spans="1:8" x14ac:dyDescent="0.2">
      <c r="A606" s="10" t="s">
        <v>482</v>
      </c>
      <c r="B606" s="11">
        <v>49740</v>
      </c>
      <c r="C606" s="10">
        <v>601</v>
      </c>
      <c r="F606" s="7" t="s">
        <v>1730</v>
      </c>
      <c r="G606" s="12">
        <v>42279</v>
      </c>
      <c r="H606" s="7">
        <v>699</v>
      </c>
    </row>
    <row r="607" spans="1:8" x14ac:dyDescent="0.2">
      <c r="A607" s="10" t="s">
        <v>1404</v>
      </c>
      <c r="B607" s="11">
        <v>49740</v>
      </c>
      <c r="C607" s="10">
        <v>602</v>
      </c>
      <c r="F607" s="7" t="s">
        <v>1723</v>
      </c>
      <c r="G607" s="12">
        <v>57201</v>
      </c>
      <c r="H607" s="7">
        <v>490</v>
      </c>
    </row>
    <row r="608" spans="1:8" x14ac:dyDescent="0.2">
      <c r="A608" s="10" t="s">
        <v>1350</v>
      </c>
      <c r="B608" s="11">
        <v>49740</v>
      </c>
      <c r="C608" s="10">
        <v>603</v>
      </c>
      <c r="F608" s="7" t="s">
        <v>1716</v>
      </c>
      <c r="G608" s="12">
        <v>94506</v>
      </c>
      <c r="H608" s="7">
        <v>285</v>
      </c>
    </row>
    <row r="609" spans="1:8" x14ac:dyDescent="0.2">
      <c r="A609" s="10" t="s">
        <v>463</v>
      </c>
      <c r="B609" s="11">
        <v>49740</v>
      </c>
      <c r="C609" s="10">
        <v>604</v>
      </c>
      <c r="F609" s="7" t="s">
        <v>1741</v>
      </c>
      <c r="G609" s="12">
        <v>39792</v>
      </c>
      <c r="H609" s="7">
        <v>754</v>
      </c>
    </row>
    <row r="610" spans="1:8" x14ac:dyDescent="0.2">
      <c r="A610" s="10" t="s">
        <v>238</v>
      </c>
      <c r="B610" s="11">
        <v>49740</v>
      </c>
      <c r="C610" s="10">
        <v>605</v>
      </c>
      <c r="F610" s="7" t="s">
        <v>1721</v>
      </c>
      <c r="G610" s="12">
        <v>64662</v>
      </c>
      <c r="H610" s="7">
        <v>440</v>
      </c>
    </row>
    <row r="611" spans="1:8" x14ac:dyDescent="0.2">
      <c r="A611" s="10" t="s">
        <v>1521</v>
      </c>
      <c r="B611" s="11">
        <v>49740</v>
      </c>
      <c r="C611" s="10">
        <v>606</v>
      </c>
      <c r="F611" s="7" t="s">
        <v>1728</v>
      </c>
      <c r="G611" s="12">
        <v>44766</v>
      </c>
      <c r="H611" s="7">
        <v>668</v>
      </c>
    </row>
    <row r="612" spans="1:8" x14ac:dyDescent="0.2">
      <c r="A612" s="10" t="s">
        <v>125</v>
      </c>
      <c r="B612" s="11">
        <v>47253</v>
      </c>
      <c r="C612" s="10">
        <v>607</v>
      </c>
      <c r="F612" s="7" t="s">
        <v>1752</v>
      </c>
      <c r="G612" s="12">
        <v>32331</v>
      </c>
      <c r="H612" s="7">
        <v>958</v>
      </c>
    </row>
    <row r="613" spans="1:8" x14ac:dyDescent="0.2">
      <c r="A613" s="10" t="s">
        <v>413</v>
      </c>
      <c r="B613" s="11">
        <v>47253</v>
      </c>
      <c r="C613" s="10">
        <v>608</v>
      </c>
      <c r="F613" s="7" t="s">
        <v>1753</v>
      </c>
      <c r="G613" s="12">
        <v>29844</v>
      </c>
      <c r="H613" s="7">
        <v>990</v>
      </c>
    </row>
    <row r="614" spans="1:8" x14ac:dyDescent="0.2">
      <c r="A614" s="10" t="s">
        <v>2140</v>
      </c>
      <c r="B614" s="11">
        <v>47253</v>
      </c>
      <c r="C614" s="10">
        <v>609</v>
      </c>
      <c r="F614" s="7" t="s">
        <v>1742</v>
      </c>
      <c r="G614" s="12">
        <v>39792</v>
      </c>
      <c r="H614" s="7">
        <v>757</v>
      </c>
    </row>
    <row r="615" spans="1:8" x14ac:dyDescent="0.2">
      <c r="A615" s="10" t="s">
        <v>1522</v>
      </c>
      <c r="B615" s="11">
        <v>47253</v>
      </c>
      <c r="C615" s="10">
        <v>610</v>
      </c>
      <c r="F615" s="7" t="s">
        <v>1744</v>
      </c>
      <c r="G615" s="12">
        <v>37305</v>
      </c>
      <c r="H615" s="7">
        <v>811</v>
      </c>
    </row>
    <row r="616" spans="1:8" x14ac:dyDescent="0.2">
      <c r="A616" s="10" t="s">
        <v>1523</v>
      </c>
      <c r="B616" s="11">
        <v>47253</v>
      </c>
      <c r="C616" s="10">
        <v>611</v>
      </c>
      <c r="F616" s="7" t="s">
        <v>1748</v>
      </c>
      <c r="G616" s="12">
        <v>32331</v>
      </c>
      <c r="H616" s="7">
        <v>895</v>
      </c>
    </row>
    <row r="617" spans="1:8" x14ac:dyDescent="0.2">
      <c r="A617" s="10" t="s">
        <v>163</v>
      </c>
      <c r="B617" s="11">
        <v>47253</v>
      </c>
      <c r="C617" s="10">
        <v>612</v>
      </c>
      <c r="F617" s="7" t="s">
        <v>1524</v>
      </c>
      <c r="G617" s="12">
        <v>39792</v>
      </c>
      <c r="H617" s="7">
        <v>766</v>
      </c>
    </row>
    <row r="618" spans="1:8" x14ac:dyDescent="0.2">
      <c r="A618" s="10" t="s">
        <v>1525</v>
      </c>
      <c r="B618" s="11">
        <v>47253</v>
      </c>
      <c r="C618" s="10">
        <v>613</v>
      </c>
      <c r="F618" s="7" t="s">
        <v>464</v>
      </c>
      <c r="G618" s="12">
        <v>104454</v>
      </c>
      <c r="H618" s="7">
        <v>249</v>
      </c>
    </row>
    <row r="619" spans="1:8" x14ac:dyDescent="0.2">
      <c r="A619" s="10" t="s">
        <v>1416</v>
      </c>
      <c r="B619" s="11">
        <v>47253</v>
      </c>
      <c r="C619" s="10">
        <v>614</v>
      </c>
      <c r="F619" s="7" t="s">
        <v>1526</v>
      </c>
      <c r="G619" s="12">
        <v>39792</v>
      </c>
      <c r="H619" s="7">
        <v>745</v>
      </c>
    </row>
    <row r="620" spans="1:8" x14ac:dyDescent="0.2">
      <c r="A620" s="10" t="s">
        <v>169</v>
      </c>
      <c r="B620" s="11">
        <v>47253</v>
      </c>
      <c r="C620" s="10">
        <v>615</v>
      </c>
      <c r="F620" s="7" t="s">
        <v>1527</v>
      </c>
      <c r="G620" s="12">
        <v>37305</v>
      </c>
      <c r="H620" s="7">
        <v>824</v>
      </c>
    </row>
    <row r="621" spans="1:8" x14ac:dyDescent="0.2">
      <c r="A621" s="10" t="s">
        <v>1528</v>
      </c>
      <c r="B621" s="11">
        <v>47253</v>
      </c>
      <c r="C621" s="10">
        <v>616</v>
      </c>
      <c r="F621" s="7" t="s">
        <v>1495</v>
      </c>
      <c r="G621" s="12">
        <v>52227</v>
      </c>
      <c r="H621" s="7">
        <v>557</v>
      </c>
    </row>
    <row r="622" spans="1:8" x14ac:dyDescent="0.2">
      <c r="A622" s="10" t="s">
        <v>1529</v>
      </c>
      <c r="B622" s="11">
        <v>47253</v>
      </c>
      <c r="C622" s="10">
        <v>617</v>
      </c>
      <c r="F622" s="7" t="s">
        <v>541</v>
      </c>
      <c r="G622" s="12">
        <v>89532</v>
      </c>
      <c r="H622" s="7">
        <v>303</v>
      </c>
    </row>
    <row r="623" spans="1:8" x14ac:dyDescent="0.2">
      <c r="A623" s="10" t="s">
        <v>280</v>
      </c>
      <c r="B623" s="11">
        <v>47253</v>
      </c>
      <c r="C623" s="10">
        <v>618</v>
      </c>
      <c r="F623" s="7" t="s">
        <v>459</v>
      </c>
      <c r="G623" s="12">
        <v>106941</v>
      </c>
      <c r="H623" s="7">
        <v>246</v>
      </c>
    </row>
    <row r="624" spans="1:8" x14ac:dyDescent="0.2">
      <c r="A624" s="10" t="s">
        <v>1530</v>
      </c>
      <c r="B624" s="11">
        <v>47253</v>
      </c>
      <c r="C624" s="10">
        <v>619</v>
      </c>
      <c r="F624" s="7" t="s">
        <v>1531</v>
      </c>
      <c r="G624" s="12">
        <v>42279</v>
      </c>
      <c r="H624" s="7">
        <v>694</v>
      </c>
    </row>
    <row r="625" spans="1:8" x14ac:dyDescent="0.2">
      <c r="A625" s="10" t="s">
        <v>1532</v>
      </c>
      <c r="B625" s="11">
        <v>47253</v>
      </c>
      <c r="C625" s="10">
        <v>620</v>
      </c>
      <c r="F625" s="7" t="s">
        <v>1533</v>
      </c>
      <c r="G625" s="12">
        <v>34818</v>
      </c>
      <c r="H625" s="7">
        <v>835</v>
      </c>
    </row>
    <row r="626" spans="1:8" x14ac:dyDescent="0.2">
      <c r="A626" s="10" t="s">
        <v>273</v>
      </c>
      <c r="B626" s="11">
        <v>47253</v>
      </c>
      <c r="C626" s="10">
        <v>621</v>
      </c>
      <c r="F626" s="7" t="s">
        <v>1534</v>
      </c>
      <c r="G626" s="12">
        <v>32331</v>
      </c>
      <c r="H626" s="7">
        <v>892</v>
      </c>
    </row>
    <row r="627" spans="1:8" x14ac:dyDescent="0.2">
      <c r="A627" s="10" t="s">
        <v>1257</v>
      </c>
      <c r="B627" s="11">
        <v>47253</v>
      </c>
      <c r="C627" s="10">
        <v>622</v>
      </c>
      <c r="F627" s="7" t="s">
        <v>1535</v>
      </c>
      <c r="G627" s="12">
        <v>47253</v>
      </c>
      <c r="H627" s="7">
        <v>633</v>
      </c>
    </row>
    <row r="628" spans="1:8" x14ac:dyDescent="0.2">
      <c r="A628" s="10" t="s">
        <v>1536</v>
      </c>
      <c r="B628" s="11">
        <v>47253</v>
      </c>
      <c r="C628" s="10">
        <v>623</v>
      </c>
      <c r="F628" s="7" t="s">
        <v>408</v>
      </c>
      <c r="G628" s="12">
        <v>119376</v>
      </c>
      <c r="H628" s="7">
        <v>216</v>
      </c>
    </row>
    <row r="629" spans="1:8" x14ac:dyDescent="0.2">
      <c r="A629" s="10" t="s">
        <v>1297</v>
      </c>
      <c r="B629" s="11">
        <v>47253</v>
      </c>
      <c r="C629" s="10">
        <v>624</v>
      </c>
      <c r="F629" s="7" t="s">
        <v>1506</v>
      </c>
      <c r="G629" s="12">
        <v>49740</v>
      </c>
      <c r="H629" s="7">
        <v>576</v>
      </c>
    </row>
    <row r="630" spans="1:8" x14ac:dyDescent="0.2">
      <c r="A630" s="10" t="s">
        <v>1275</v>
      </c>
      <c r="B630" s="11">
        <v>47253</v>
      </c>
      <c r="C630" s="10">
        <v>625</v>
      </c>
      <c r="F630" s="7" t="s">
        <v>1537</v>
      </c>
      <c r="G630" s="12">
        <v>34818</v>
      </c>
      <c r="H630" s="7">
        <v>877</v>
      </c>
    </row>
    <row r="631" spans="1:8" x14ac:dyDescent="0.2">
      <c r="A631" s="10" t="s">
        <v>1726</v>
      </c>
      <c r="B631" s="11">
        <v>47253</v>
      </c>
      <c r="C631" s="10">
        <v>626</v>
      </c>
      <c r="F631" s="7" t="s">
        <v>1538</v>
      </c>
      <c r="G631" s="12">
        <v>39792</v>
      </c>
      <c r="H631" s="7">
        <v>716</v>
      </c>
    </row>
    <row r="632" spans="1:8" x14ac:dyDescent="0.2">
      <c r="A632" s="10" t="s">
        <v>289</v>
      </c>
      <c r="B632" s="11">
        <v>47253</v>
      </c>
      <c r="C632" s="10">
        <v>627</v>
      </c>
      <c r="F632" s="7" t="s">
        <v>519</v>
      </c>
      <c r="G632" s="12">
        <v>94506</v>
      </c>
      <c r="H632" s="7">
        <v>287</v>
      </c>
    </row>
    <row r="633" spans="1:8" x14ac:dyDescent="0.2">
      <c r="A633" s="10" t="s">
        <v>1539</v>
      </c>
      <c r="B633" s="11">
        <v>47253</v>
      </c>
      <c r="C633" s="10">
        <v>628</v>
      </c>
      <c r="F633" s="7" t="s">
        <v>1900</v>
      </c>
      <c r="G633" s="12">
        <v>1054488</v>
      </c>
      <c r="H633" s="7">
        <v>7</v>
      </c>
    </row>
    <row r="634" spans="1:8" x14ac:dyDescent="0.2">
      <c r="A634" s="10" t="s">
        <v>569</v>
      </c>
      <c r="B634" s="11">
        <v>47253</v>
      </c>
      <c r="C634" s="10">
        <v>629</v>
      </c>
      <c r="F634" s="7" t="s">
        <v>303</v>
      </c>
      <c r="G634" s="12">
        <v>151707</v>
      </c>
      <c r="H634" s="7">
        <v>152</v>
      </c>
    </row>
    <row r="635" spans="1:8" x14ac:dyDescent="0.2">
      <c r="A635" s="10" t="s">
        <v>1345</v>
      </c>
      <c r="B635" s="11">
        <v>47253</v>
      </c>
      <c r="C635" s="10">
        <v>630</v>
      </c>
      <c r="F635" s="7" t="s">
        <v>1540</v>
      </c>
      <c r="G635" s="12">
        <v>47253</v>
      </c>
      <c r="H635" s="7">
        <v>634</v>
      </c>
    </row>
    <row r="636" spans="1:8" x14ac:dyDescent="0.2">
      <c r="A636" s="10" t="s">
        <v>1541</v>
      </c>
      <c r="B636" s="11">
        <v>47253</v>
      </c>
      <c r="C636" s="10">
        <v>631</v>
      </c>
      <c r="F636" s="7" t="s">
        <v>96</v>
      </c>
      <c r="G636" s="12">
        <v>397920</v>
      </c>
      <c r="H636" s="7">
        <v>41</v>
      </c>
    </row>
    <row r="637" spans="1:8" x14ac:dyDescent="0.2">
      <c r="A637" s="10" t="s">
        <v>179</v>
      </c>
      <c r="B637" s="11">
        <v>47253</v>
      </c>
      <c r="C637" s="10">
        <v>632</v>
      </c>
      <c r="F637" s="7" t="s">
        <v>1477</v>
      </c>
      <c r="G637" s="12">
        <v>54714</v>
      </c>
      <c r="H637" s="7">
        <v>533</v>
      </c>
    </row>
    <row r="638" spans="1:8" x14ac:dyDescent="0.2">
      <c r="A638" s="10" t="s">
        <v>1535</v>
      </c>
      <c r="B638" s="11">
        <v>47253</v>
      </c>
      <c r="C638" s="10">
        <v>633</v>
      </c>
      <c r="F638" s="7" t="s">
        <v>1464</v>
      </c>
      <c r="G638" s="12">
        <v>54714</v>
      </c>
      <c r="H638" s="7">
        <v>523</v>
      </c>
    </row>
    <row r="639" spans="1:8" x14ac:dyDescent="0.2">
      <c r="A639" s="10" t="s">
        <v>1540</v>
      </c>
      <c r="B639" s="11">
        <v>47253</v>
      </c>
      <c r="C639" s="10">
        <v>634</v>
      </c>
      <c r="F639" s="7" t="s">
        <v>401</v>
      </c>
      <c r="G639" s="12">
        <v>121863</v>
      </c>
      <c r="H639" s="7">
        <v>211</v>
      </c>
    </row>
    <row r="640" spans="1:8" x14ac:dyDescent="0.2">
      <c r="A640" s="10" t="s">
        <v>2134</v>
      </c>
      <c r="B640" s="11">
        <v>47253</v>
      </c>
      <c r="C640" s="10">
        <v>635</v>
      </c>
      <c r="F640" s="7" t="s">
        <v>1536</v>
      </c>
      <c r="G640" s="12">
        <v>47253</v>
      </c>
      <c r="H640" s="7">
        <v>623</v>
      </c>
    </row>
    <row r="641" spans="1:8" x14ac:dyDescent="0.2">
      <c r="A641" s="10" t="s">
        <v>1542</v>
      </c>
      <c r="B641" s="11">
        <v>47253</v>
      </c>
      <c r="C641" s="10">
        <v>636</v>
      </c>
      <c r="F641" s="7" t="s">
        <v>1311</v>
      </c>
      <c r="G641" s="12">
        <v>69636</v>
      </c>
      <c r="H641" s="7">
        <v>401</v>
      </c>
    </row>
    <row r="642" spans="1:8" x14ac:dyDescent="0.2">
      <c r="A642" s="10" t="s">
        <v>432</v>
      </c>
      <c r="B642" s="11">
        <v>47253</v>
      </c>
      <c r="C642" s="10">
        <v>637</v>
      </c>
      <c r="F642" s="7" t="s">
        <v>1543</v>
      </c>
      <c r="G642" s="12">
        <v>39792</v>
      </c>
      <c r="H642" s="7">
        <v>756</v>
      </c>
    </row>
    <row r="643" spans="1:8" x14ac:dyDescent="0.2">
      <c r="A643" s="10" t="s">
        <v>1359</v>
      </c>
      <c r="B643" s="11">
        <v>47253</v>
      </c>
      <c r="C643" s="10">
        <v>638</v>
      </c>
      <c r="F643" s="7" t="s">
        <v>1544</v>
      </c>
      <c r="G643" s="12">
        <v>32331</v>
      </c>
      <c r="H643" s="7">
        <v>904</v>
      </c>
    </row>
    <row r="644" spans="1:8" x14ac:dyDescent="0.2">
      <c r="A644" s="10" t="s">
        <v>1545</v>
      </c>
      <c r="B644" s="11">
        <v>47253</v>
      </c>
      <c r="C644" s="10">
        <v>639</v>
      </c>
      <c r="F644" s="7" t="s">
        <v>1904</v>
      </c>
      <c r="G644" s="12">
        <v>775944</v>
      </c>
      <c r="H644" s="7">
        <v>9</v>
      </c>
    </row>
    <row r="645" spans="1:8" x14ac:dyDescent="0.2">
      <c r="A645" s="10" t="s">
        <v>1546</v>
      </c>
      <c r="B645" s="11">
        <v>47253</v>
      </c>
      <c r="C645" s="10">
        <v>640</v>
      </c>
      <c r="F645" s="7" t="s">
        <v>274</v>
      </c>
      <c r="G645" s="12">
        <v>166629</v>
      </c>
      <c r="H645" s="7">
        <v>136</v>
      </c>
    </row>
    <row r="646" spans="1:8" x14ac:dyDescent="0.2">
      <c r="A646" s="10" t="s">
        <v>1451</v>
      </c>
      <c r="B646" s="11">
        <v>47253</v>
      </c>
      <c r="C646" s="10">
        <v>641</v>
      </c>
      <c r="F646" s="7" t="s">
        <v>1381</v>
      </c>
      <c r="G646" s="12">
        <v>64662</v>
      </c>
      <c r="H646" s="7">
        <v>444</v>
      </c>
    </row>
    <row r="647" spans="1:8" x14ac:dyDescent="0.2">
      <c r="A647" s="10" t="s">
        <v>1547</v>
      </c>
      <c r="B647" s="11">
        <v>47253</v>
      </c>
      <c r="C647" s="10">
        <v>642</v>
      </c>
      <c r="F647" s="7" t="s">
        <v>461</v>
      </c>
      <c r="G647" s="12">
        <v>106941</v>
      </c>
      <c r="H647" s="7">
        <v>247</v>
      </c>
    </row>
    <row r="648" spans="1:8" x14ac:dyDescent="0.2">
      <c r="A648" s="10" t="s">
        <v>1548</v>
      </c>
      <c r="B648" s="11">
        <v>44766</v>
      </c>
      <c r="C648" s="10">
        <v>643</v>
      </c>
      <c r="F648" s="7" t="s">
        <v>128</v>
      </c>
      <c r="G648" s="12">
        <v>293466</v>
      </c>
      <c r="H648" s="7">
        <v>57</v>
      </c>
    </row>
    <row r="649" spans="1:8" x14ac:dyDescent="0.2">
      <c r="A649" s="10" t="s">
        <v>1250</v>
      </c>
      <c r="B649" s="11">
        <v>44766</v>
      </c>
      <c r="C649" s="10">
        <v>644</v>
      </c>
      <c r="F649" s="7" t="s">
        <v>1549</v>
      </c>
      <c r="G649" s="12">
        <v>37305</v>
      </c>
      <c r="H649" s="7">
        <v>789</v>
      </c>
    </row>
    <row r="650" spans="1:8" x14ac:dyDescent="0.2">
      <c r="A650" s="10" t="s">
        <v>1550</v>
      </c>
      <c r="B650" s="11">
        <v>44766</v>
      </c>
      <c r="C650" s="10">
        <v>645</v>
      </c>
      <c r="F650" s="7" t="s">
        <v>120</v>
      </c>
      <c r="G650" s="12">
        <v>310875</v>
      </c>
      <c r="H650" s="7">
        <v>53</v>
      </c>
    </row>
    <row r="651" spans="1:8" x14ac:dyDescent="0.2">
      <c r="A651" s="10" t="s">
        <v>1551</v>
      </c>
      <c r="B651" s="11">
        <v>44766</v>
      </c>
      <c r="C651" s="10">
        <v>646</v>
      </c>
      <c r="F651" s="7" t="s">
        <v>414</v>
      </c>
      <c r="G651" s="12">
        <v>119376</v>
      </c>
      <c r="H651" s="7">
        <v>221</v>
      </c>
    </row>
    <row r="652" spans="1:8" x14ac:dyDescent="0.2">
      <c r="A652" s="10" t="s">
        <v>1497</v>
      </c>
      <c r="B652" s="11">
        <v>44766</v>
      </c>
      <c r="C652" s="10">
        <v>647</v>
      </c>
      <c r="F652" s="7" t="s">
        <v>1466</v>
      </c>
      <c r="G652" s="12">
        <v>54714</v>
      </c>
      <c r="H652" s="7">
        <v>525</v>
      </c>
    </row>
    <row r="653" spans="1:8" x14ac:dyDescent="0.2">
      <c r="A653" s="10" t="s">
        <v>1355</v>
      </c>
      <c r="B653" s="11">
        <v>44766</v>
      </c>
      <c r="C653" s="10">
        <v>648</v>
      </c>
      <c r="F653" s="7" t="s">
        <v>1552</v>
      </c>
      <c r="G653" s="12">
        <v>42279</v>
      </c>
      <c r="H653" s="7">
        <v>709</v>
      </c>
    </row>
    <row r="654" spans="1:8" x14ac:dyDescent="0.2">
      <c r="A654" s="10" t="s">
        <v>495</v>
      </c>
      <c r="B654" s="11">
        <v>44766</v>
      </c>
      <c r="C654" s="10">
        <v>649</v>
      </c>
      <c r="F654" s="7" t="s">
        <v>1400</v>
      </c>
      <c r="G654" s="12">
        <v>62175</v>
      </c>
      <c r="H654" s="7">
        <v>462</v>
      </c>
    </row>
    <row r="655" spans="1:8" x14ac:dyDescent="0.2">
      <c r="A655" s="10" t="s">
        <v>1553</v>
      </c>
      <c r="B655" s="11">
        <v>44766</v>
      </c>
      <c r="C655" s="10">
        <v>650</v>
      </c>
      <c r="F655" s="7" t="s">
        <v>1532</v>
      </c>
      <c r="G655" s="12">
        <v>47253</v>
      </c>
      <c r="H655" s="7">
        <v>620</v>
      </c>
    </row>
    <row r="656" spans="1:8" x14ac:dyDescent="0.2">
      <c r="A656" s="10" t="s">
        <v>1554</v>
      </c>
      <c r="B656" s="11">
        <v>44766</v>
      </c>
      <c r="C656" s="10">
        <v>651</v>
      </c>
      <c r="F656" s="7" t="s">
        <v>1501</v>
      </c>
      <c r="G656" s="12">
        <v>52227</v>
      </c>
      <c r="H656" s="7">
        <v>568</v>
      </c>
    </row>
    <row r="657" spans="1:8" x14ac:dyDescent="0.2">
      <c r="A657" s="10" t="s">
        <v>1555</v>
      </c>
      <c r="B657" s="11">
        <v>44766</v>
      </c>
      <c r="C657" s="10">
        <v>652</v>
      </c>
      <c r="F657" s="7" t="s">
        <v>1261</v>
      </c>
      <c r="G657" s="12">
        <v>77097</v>
      </c>
      <c r="H657" s="7">
        <v>353</v>
      </c>
    </row>
    <row r="658" spans="1:8" x14ac:dyDescent="0.2">
      <c r="A658" s="10" t="s">
        <v>1727</v>
      </c>
      <c r="B658" s="11">
        <v>44766</v>
      </c>
      <c r="C658" s="10">
        <v>653</v>
      </c>
      <c r="F658" s="7" t="s">
        <v>1516</v>
      </c>
      <c r="G658" s="12">
        <v>49740</v>
      </c>
      <c r="H658" s="7">
        <v>587</v>
      </c>
    </row>
    <row r="659" spans="1:8" x14ac:dyDescent="0.2">
      <c r="A659" s="10" t="s">
        <v>382</v>
      </c>
      <c r="B659" s="11">
        <v>44766</v>
      </c>
      <c r="C659" s="10">
        <v>654</v>
      </c>
      <c r="F659" s="7" t="s">
        <v>1556</v>
      </c>
      <c r="G659" s="12">
        <v>34818</v>
      </c>
      <c r="H659" s="7">
        <v>869</v>
      </c>
    </row>
    <row r="660" spans="1:8" x14ac:dyDescent="0.2">
      <c r="A660" s="10" t="s">
        <v>1557</v>
      </c>
      <c r="B660" s="11">
        <v>44766</v>
      </c>
      <c r="C660" s="10">
        <v>655</v>
      </c>
      <c r="F660" s="7" t="s">
        <v>579</v>
      </c>
      <c r="G660" s="12">
        <v>82071</v>
      </c>
      <c r="H660" s="7">
        <v>330</v>
      </c>
    </row>
    <row r="661" spans="1:8" x14ac:dyDescent="0.2">
      <c r="A661" s="10" t="s">
        <v>1558</v>
      </c>
      <c r="B661" s="11">
        <v>44766</v>
      </c>
      <c r="C661" s="10">
        <v>656</v>
      </c>
      <c r="F661" s="7" t="s">
        <v>563</v>
      </c>
      <c r="G661" s="12">
        <v>84558</v>
      </c>
      <c r="H661" s="7">
        <v>319</v>
      </c>
    </row>
    <row r="662" spans="1:8" x14ac:dyDescent="0.2">
      <c r="A662" s="10" t="s">
        <v>1507</v>
      </c>
      <c r="B662" s="11">
        <v>44766</v>
      </c>
      <c r="C662" s="10">
        <v>657</v>
      </c>
      <c r="F662" s="7" t="s">
        <v>132</v>
      </c>
      <c r="G662" s="12">
        <v>290979</v>
      </c>
      <c r="H662" s="7">
        <v>59</v>
      </c>
    </row>
    <row r="663" spans="1:8" x14ac:dyDescent="0.2">
      <c r="A663" s="10" t="s">
        <v>511</v>
      </c>
      <c r="B663" s="11">
        <v>44766</v>
      </c>
      <c r="C663" s="10">
        <v>658</v>
      </c>
      <c r="F663" s="7" t="s">
        <v>248</v>
      </c>
      <c r="G663" s="12">
        <v>184038</v>
      </c>
      <c r="H663" s="7">
        <v>122</v>
      </c>
    </row>
    <row r="664" spans="1:8" x14ac:dyDescent="0.2">
      <c r="A664" s="10" t="s">
        <v>1484</v>
      </c>
      <c r="B664" s="11">
        <v>44766</v>
      </c>
      <c r="C664" s="10">
        <v>659</v>
      </c>
      <c r="F664" s="7" t="s">
        <v>211</v>
      </c>
      <c r="G664" s="12">
        <v>206421</v>
      </c>
      <c r="H664" s="7">
        <v>101</v>
      </c>
    </row>
    <row r="665" spans="1:8" x14ac:dyDescent="0.2">
      <c r="A665" s="10" t="s">
        <v>1402</v>
      </c>
      <c r="B665" s="11">
        <v>44766</v>
      </c>
      <c r="C665" s="10">
        <v>660</v>
      </c>
      <c r="F665" s="7" t="s">
        <v>1434</v>
      </c>
      <c r="G665" s="12">
        <v>57201</v>
      </c>
      <c r="H665" s="7">
        <v>498</v>
      </c>
    </row>
    <row r="666" spans="1:8" x14ac:dyDescent="0.2">
      <c r="A666" s="10" t="s">
        <v>1559</v>
      </c>
      <c r="B666" s="11">
        <v>44766</v>
      </c>
      <c r="C666" s="10">
        <v>661</v>
      </c>
      <c r="F666" s="7" t="s">
        <v>1519</v>
      </c>
      <c r="G666" s="12">
        <v>49740</v>
      </c>
      <c r="H666" s="7">
        <v>596</v>
      </c>
    </row>
    <row r="667" spans="1:8" x14ac:dyDescent="0.2">
      <c r="A667" s="10" t="s">
        <v>1560</v>
      </c>
      <c r="B667" s="11">
        <v>44766</v>
      </c>
      <c r="C667" s="10">
        <v>662</v>
      </c>
      <c r="F667" s="7" t="s">
        <v>496</v>
      </c>
      <c r="G667" s="12">
        <v>96993</v>
      </c>
      <c r="H667" s="7">
        <v>271</v>
      </c>
    </row>
    <row r="668" spans="1:8" x14ac:dyDescent="0.2">
      <c r="A668" s="10" t="s">
        <v>1561</v>
      </c>
      <c r="B668" s="11">
        <v>44766</v>
      </c>
      <c r="C668" s="10">
        <v>663</v>
      </c>
      <c r="F668" s="7" t="s">
        <v>92</v>
      </c>
      <c r="G668" s="12">
        <v>402894</v>
      </c>
      <c r="H668" s="7">
        <v>39</v>
      </c>
    </row>
    <row r="669" spans="1:8" x14ac:dyDescent="0.2">
      <c r="A669" s="10" t="s">
        <v>490</v>
      </c>
      <c r="B669" s="11">
        <v>44766</v>
      </c>
      <c r="C669" s="10">
        <v>664</v>
      </c>
      <c r="F669" s="7" t="s">
        <v>537</v>
      </c>
      <c r="G669" s="12">
        <v>89532</v>
      </c>
      <c r="H669" s="7">
        <v>300</v>
      </c>
    </row>
    <row r="670" spans="1:8" x14ac:dyDescent="0.2">
      <c r="A670" s="10" t="s">
        <v>1562</v>
      </c>
      <c r="B670" s="11">
        <v>44766</v>
      </c>
      <c r="C670" s="10">
        <v>665</v>
      </c>
      <c r="F670" s="7" t="s">
        <v>1272</v>
      </c>
      <c r="G670" s="12">
        <v>74610</v>
      </c>
      <c r="H670" s="7">
        <v>367</v>
      </c>
    </row>
    <row r="671" spans="1:8" x14ac:dyDescent="0.2">
      <c r="A671" s="10" t="s">
        <v>1422</v>
      </c>
      <c r="B671" s="11">
        <v>44766</v>
      </c>
      <c r="C671" s="10">
        <v>666</v>
      </c>
      <c r="F671" s="7" t="s">
        <v>427</v>
      </c>
      <c r="G671" s="12">
        <v>114402</v>
      </c>
      <c r="H671" s="7">
        <v>229</v>
      </c>
    </row>
    <row r="672" spans="1:8" x14ac:dyDescent="0.2">
      <c r="A672" s="10" t="s">
        <v>1563</v>
      </c>
      <c r="B672" s="11">
        <v>44766</v>
      </c>
      <c r="C672" s="10">
        <v>667</v>
      </c>
      <c r="F672" s="7" t="s">
        <v>304</v>
      </c>
      <c r="G672" s="12">
        <v>149220</v>
      </c>
      <c r="H672" s="7">
        <v>153</v>
      </c>
    </row>
    <row r="673" spans="1:8" x14ac:dyDescent="0.2">
      <c r="A673" s="10" t="s">
        <v>1728</v>
      </c>
      <c r="B673" s="11">
        <v>44766</v>
      </c>
      <c r="C673" s="10">
        <v>668</v>
      </c>
      <c r="F673" s="7" t="s">
        <v>1462</v>
      </c>
      <c r="G673" s="12">
        <v>54714</v>
      </c>
      <c r="H673" s="7">
        <v>522</v>
      </c>
    </row>
    <row r="674" spans="1:8" x14ac:dyDescent="0.2">
      <c r="A674" s="10" t="s">
        <v>1564</v>
      </c>
      <c r="B674" s="11">
        <v>44766</v>
      </c>
      <c r="C674" s="10">
        <v>669</v>
      </c>
      <c r="F674" s="7" t="s">
        <v>1565</v>
      </c>
      <c r="G674" s="12">
        <v>32331</v>
      </c>
      <c r="H674" s="7">
        <v>910</v>
      </c>
    </row>
    <row r="675" spans="1:8" x14ac:dyDescent="0.2">
      <c r="A675" s="10" t="s">
        <v>1473</v>
      </c>
      <c r="B675" s="11">
        <v>44766</v>
      </c>
      <c r="C675" s="10">
        <v>670</v>
      </c>
      <c r="F675" s="7" t="s">
        <v>1566</v>
      </c>
      <c r="G675" s="12">
        <v>29844</v>
      </c>
      <c r="H675" s="7">
        <v>969</v>
      </c>
    </row>
    <row r="676" spans="1:8" x14ac:dyDescent="0.2">
      <c r="A676" s="10" t="s">
        <v>193</v>
      </c>
      <c r="B676" s="11">
        <v>44766</v>
      </c>
      <c r="C676" s="10">
        <v>671</v>
      </c>
      <c r="F676" s="7" t="s">
        <v>1559</v>
      </c>
      <c r="G676" s="12">
        <v>44766</v>
      </c>
      <c r="H676" s="7">
        <v>661</v>
      </c>
    </row>
    <row r="677" spans="1:8" x14ac:dyDescent="0.2">
      <c r="A677" s="10" t="s">
        <v>1567</v>
      </c>
      <c r="B677" s="11">
        <v>44766</v>
      </c>
      <c r="C677" s="10">
        <v>672</v>
      </c>
      <c r="F677" s="7" t="s">
        <v>1568</v>
      </c>
      <c r="G677" s="12">
        <v>42279</v>
      </c>
      <c r="H677" s="7">
        <v>691</v>
      </c>
    </row>
    <row r="678" spans="1:8" x14ac:dyDescent="0.2">
      <c r="A678" s="10" t="s">
        <v>1729</v>
      </c>
      <c r="B678" s="11">
        <v>44766</v>
      </c>
      <c r="C678" s="10">
        <v>673</v>
      </c>
      <c r="F678" s="7" t="s">
        <v>1569</v>
      </c>
      <c r="G678" s="12">
        <v>29844</v>
      </c>
      <c r="H678" s="7">
        <v>999</v>
      </c>
    </row>
    <row r="679" spans="1:8" x14ac:dyDescent="0.2">
      <c r="A679" s="10" t="s">
        <v>1182</v>
      </c>
      <c r="B679" s="11">
        <v>44766</v>
      </c>
      <c r="C679" s="10">
        <v>674</v>
      </c>
      <c r="F679" s="7" t="s">
        <v>1570</v>
      </c>
      <c r="G679" s="12">
        <v>39792</v>
      </c>
      <c r="H679" s="7">
        <v>741</v>
      </c>
    </row>
    <row r="680" spans="1:8" x14ac:dyDescent="0.2">
      <c r="A680" s="10" t="s">
        <v>298</v>
      </c>
      <c r="B680" s="11">
        <v>42279</v>
      </c>
      <c r="C680" s="10">
        <v>675</v>
      </c>
      <c r="F680" s="7" t="s">
        <v>1306</v>
      </c>
      <c r="G680" s="12">
        <v>69636</v>
      </c>
      <c r="H680" s="7">
        <v>396</v>
      </c>
    </row>
    <row r="681" spans="1:8" x14ac:dyDescent="0.2">
      <c r="A681" s="10" t="s">
        <v>1431</v>
      </c>
      <c r="B681" s="11">
        <v>42279</v>
      </c>
      <c r="C681" s="10">
        <v>676</v>
      </c>
      <c r="F681" s="7" t="s">
        <v>548</v>
      </c>
      <c r="G681" s="12">
        <v>87045</v>
      </c>
      <c r="H681" s="7">
        <v>309</v>
      </c>
    </row>
    <row r="682" spans="1:8" x14ac:dyDescent="0.2">
      <c r="A682" s="10" t="s">
        <v>2143</v>
      </c>
      <c r="B682" s="11">
        <v>42279</v>
      </c>
      <c r="C682" s="10">
        <v>677</v>
      </c>
      <c r="F682" s="7" t="s">
        <v>1407</v>
      </c>
      <c r="G682" s="12">
        <v>59688</v>
      </c>
      <c r="H682" s="7">
        <v>466</v>
      </c>
    </row>
    <row r="683" spans="1:8" x14ac:dyDescent="0.2">
      <c r="A683" s="10" t="s">
        <v>1461</v>
      </c>
      <c r="B683" s="11">
        <v>42279</v>
      </c>
      <c r="C683" s="10">
        <v>678</v>
      </c>
      <c r="F683" s="7" t="s">
        <v>1364</v>
      </c>
      <c r="G683" s="12">
        <v>64662</v>
      </c>
      <c r="H683" s="7">
        <v>430</v>
      </c>
    </row>
    <row r="684" spans="1:8" x14ac:dyDescent="0.2">
      <c r="A684" s="10" t="s">
        <v>1571</v>
      </c>
      <c r="B684" s="11">
        <v>42279</v>
      </c>
      <c r="C684" s="10">
        <v>679</v>
      </c>
      <c r="F684" s="7" t="s">
        <v>512</v>
      </c>
      <c r="G684" s="12">
        <v>96993</v>
      </c>
      <c r="H684" s="7">
        <v>281</v>
      </c>
    </row>
    <row r="685" spans="1:8" x14ac:dyDescent="0.2">
      <c r="A685" s="10" t="s">
        <v>1572</v>
      </c>
      <c r="B685" s="11">
        <v>42279</v>
      </c>
      <c r="C685" s="10">
        <v>680</v>
      </c>
      <c r="F685" s="7" t="s">
        <v>1573</v>
      </c>
      <c r="G685" s="12">
        <v>37305</v>
      </c>
      <c r="H685" s="7">
        <v>772</v>
      </c>
    </row>
    <row r="686" spans="1:8" x14ac:dyDescent="0.2">
      <c r="A686" s="10" t="s">
        <v>1574</v>
      </c>
      <c r="B686" s="11">
        <v>42279</v>
      </c>
      <c r="C686" s="10">
        <v>681</v>
      </c>
      <c r="F686" s="7" t="s">
        <v>1472</v>
      </c>
      <c r="G686" s="12">
        <v>54714</v>
      </c>
      <c r="H686" s="7">
        <v>530</v>
      </c>
    </row>
    <row r="687" spans="1:8" x14ac:dyDescent="0.2">
      <c r="A687" s="10" t="s">
        <v>1395</v>
      </c>
      <c r="B687" s="11">
        <v>42279</v>
      </c>
      <c r="C687" s="10">
        <v>682</v>
      </c>
      <c r="F687" s="7" t="s">
        <v>1575</v>
      </c>
      <c r="G687" s="12">
        <v>32331</v>
      </c>
      <c r="H687" s="7">
        <v>888</v>
      </c>
    </row>
    <row r="688" spans="1:8" x14ac:dyDescent="0.2">
      <c r="A688" s="10" t="s">
        <v>1470</v>
      </c>
      <c r="B688" s="11">
        <v>42279</v>
      </c>
      <c r="C688" s="10">
        <v>683</v>
      </c>
      <c r="F688" s="7" t="s">
        <v>1576</v>
      </c>
      <c r="G688" s="12">
        <v>34818</v>
      </c>
      <c r="H688" s="7">
        <v>875</v>
      </c>
    </row>
    <row r="689" spans="1:8" x14ac:dyDescent="0.2">
      <c r="A689" s="10" t="s">
        <v>224</v>
      </c>
      <c r="B689" s="11">
        <v>42279</v>
      </c>
      <c r="C689" s="10">
        <v>684</v>
      </c>
      <c r="F689" s="7" t="s">
        <v>399</v>
      </c>
      <c r="G689" s="12">
        <v>124350</v>
      </c>
      <c r="H689" s="7">
        <v>210</v>
      </c>
    </row>
    <row r="690" spans="1:8" x14ac:dyDescent="0.2">
      <c r="A690" s="10" t="s">
        <v>1577</v>
      </c>
      <c r="B690" s="11">
        <v>42279</v>
      </c>
      <c r="C690" s="10">
        <v>685</v>
      </c>
      <c r="F690" s="7" t="s">
        <v>1513</v>
      </c>
      <c r="G690" s="12">
        <v>49740</v>
      </c>
      <c r="H690" s="7">
        <v>583</v>
      </c>
    </row>
    <row r="691" spans="1:8" x14ac:dyDescent="0.2">
      <c r="A691" s="10" t="s">
        <v>1469</v>
      </c>
      <c r="B691" s="11">
        <v>42279</v>
      </c>
      <c r="C691" s="10">
        <v>686</v>
      </c>
      <c r="F691" s="7" t="s">
        <v>346</v>
      </c>
      <c r="G691" s="12">
        <v>136785</v>
      </c>
      <c r="H691" s="7">
        <v>175</v>
      </c>
    </row>
    <row r="692" spans="1:8" x14ac:dyDescent="0.2">
      <c r="A692" s="10" t="s">
        <v>329</v>
      </c>
      <c r="B692" s="11">
        <v>42279</v>
      </c>
      <c r="C692" s="10">
        <v>687</v>
      </c>
      <c r="F692" s="7" t="s">
        <v>1482</v>
      </c>
      <c r="G692" s="12">
        <v>54714</v>
      </c>
      <c r="H692" s="7">
        <v>540</v>
      </c>
    </row>
    <row r="693" spans="1:8" x14ac:dyDescent="0.2">
      <c r="A693" s="10" t="s">
        <v>1386</v>
      </c>
      <c r="B693" s="11">
        <v>42279</v>
      </c>
      <c r="C693" s="10">
        <v>688</v>
      </c>
      <c r="F693" s="7" t="s">
        <v>1578</v>
      </c>
      <c r="G693" s="12">
        <v>29844</v>
      </c>
      <c r="H693" s="7">
        <v>978</v>
      </c>
    </row>
    <row r="694" spans="1:8" x14ac:dyDescent="0.2">
      <c r="A694" s="10" t="s">
        <v>1579</v>
      </c>
      <c r="B694" s="11">
        <v>42279</v>
      </c>
      <c r="C694" s="10">
        <v>689</v>
      </c>
      <c r="F694" s="7" t="s">
        <v>1580</v>
      </c>
      <c r="G694" s="12">
        <v>39792</v>
      </c>
      <c r="H694" s="7">
        <v>768</v>
      </c>
    </row>
    <row r="695" spans="1:8" x14ac:dyDescent="0.2">
      <c r="A695" s="10" t="s">
        <v>1349</v>
      </c>
      <c r="B695" s="11">
        <v>42279</v>
      </c>
      <c r="C695" s="10">
        <v>690</v>
      </c>
      <c r="F695" s="7" t="s">
        <v>1542</v>
      </c>
      <c r="G695" s="12">
        <v>47253</v>
      </c>
      <c r="H695" s="7">
        <v>636</v>
      </c>
    </row>
    <row r="696" spans="1:8" x14ac:dyDescent="0.2">
      <c r="A696" s="10" t="s">
        <v>1568</v>
      </c>
      <c r="B696" s="11">
        <v>42279</v>
      </c>
      <c r="C696" s="10">
        <v>691</v>
      </c>
      <c r="F696" s="7" t="s">
        <v>1291</v>
      </c>
      <c r="G696" s="12">
        <v>72123</v>
      </c>
      <c r="H696" s="7">
        <v>381</v>
      </c>
    </row>
    <row r="697" spans="1:8" x14ac:dyDescent="0.2">
      <c r="A697" s="10" t="s">
        <v>536</v>
      </c>
      <c r="B697" s="11">
        <v>42279</v>
      </c>
      <c r="C697" s="10">
        <v>692</v>
      </c>
      <c r="F697" s="7" t="s">
        <v>244</v>
      </c>
      <c r="G697" s="12">
        <v>186525</v>
      </c>
      <c r="H697" s="7">
        <v>120</v>
      </c>
    </row>
    <row r="698" spans="1:8" x14ac:dyDescent="0.2">
      <c r="A698" s="10" t="s">
        <v>107</v>
      </c>
      <c r="B698" s="11">
        <v>42279</v>
      </c>
      <c r="C698" s="10">
        <v>693</v>
      </c>
      <c r="F698" s="7" t="s">
        <v>1581</v>
      </c>
      <c r="G698" s="12">
        <v>34818</v>
      </c>
      <c r="H698" s="7">
        <v>834</v>
      </c>
    </row>
    <row r="699" spans="1:8" x14ac:dyDescent="0.2">
      <c r="A699" s="10" t="s">
        <v>1531</v>
      </c>
      <c r="B699" s="11">
        <v>42279</v>
      </c>
      <c r="C699" s="10">
        <v>694</v>
      </c>
      <c r="F699" s="7" t="s">
        <v>1339</v>
      </c>
      <c r="G699" s="12">
        <v>67149</v>
      </c>
      <c r="H699" s="7">
        <v>407</v>
      </c>
    </row>
    <row r="700" spans="1:8" x14ac:dyDescent="0.2">
      <c r="A700" s="10" t="s">
        <v>1458</v>
      </c>
      <c r="B700" s="11">
        <v>42279</v>
      </c>
      <c r="C700" s="10">
        <v>695</v>
      </c>
      <c r="F700" s="7" t="s">
        <v>1391</v>
      </c>
      <c r="G700" s="12">
        <v>62175</v>
      </c>
      <c r="H700" s="7">
        <v>455</v>
      </c>
    </row>
    <row r="701" spans="1:8" x14ac:dyDescent="0.2">
      <c r="A701" s="10" t="s">
        <v>483</v>
      </c>
      <c r="B701" s="11">
        <v>42279</v>
      </c>
      <c r="C701" s="10">
        <v>696</v>
      </c>
      <c r="F701" s="7" t="s">
        <v>228</v>
      </c>
      <c r="G701" s="12">
        <v>193986</v>
      </c>
      <c r="H701" s="7">
        <v>111</v>
      </c>
    </row>
    <row r="702" spans="1:8" x14ac:dyDescent="0.2">
      <c r="A702" s="10" t="s">
        <v>1582</v>
      </c>
      <c r="B702" s="11">
        <v>42279</v>
      </c>
      <c r="C702" s="10">
        <v>697</v>
      </c>
      <c r="F702" s="7" t="s">
        <v>1574</v>
      </c>
      <c r="G702" s="12">
        <v>42279</v>
      </c>
      <c r="H702" s="7">
        <v>681</v>
      </c>
    </row>
    <row r="703" spans="1:8" x14ac:dyDescent="0.2">
      <c r="A703" s="10" t="s">
        <v>97</v>
      </c>
      <c r="B703" s="11">
        <v>42279</v>
      </c>
      <c r="C703" s="10">
        <v>698</v>
      </c>
      <c r="F703" s="7" t="s">
        <v>1547</v>
      </c>
      <c r="G703" s="12">
        <v>47253</v>
      </c>
      <c r="H703" s="7">
        <v>642</v>
      </c>
    </row>
    <row r="704" spans="1:8" x14ac:dyDescent="0.2">
      <c r="A704" s="10" t="s">
        <v>1730</v>
      </c>
      <c r="B704" s="11">
        <v>42279</v>
      </c>
      <c r="C704" s="10">
        <v>699</v>
      </c>
      <c r="F704" s="7" t="s">
        <v>1360</v>
      </c>
      <c r="G704" s="12">
        <v>64662</v>
      </c>
      <c r="H704" s="7">
        <v>427</v>
      </c>
    </row>
    <row r="705" spans="1:8" x14ac:dyDescent="0.2">
      <c r="A705" s="10" t="s">
        <v>117</v>
      </c>
      <c r="B705" s="11">
        <v>42279</v>
      </c>
      <c r="C705" s="10">
        <v>700</v>
      </c>
      <c r="F705" s="7" t="s">
        <v>561</v>
      </c>
      <c r="G705" s="12">
        <v>84558</v>
      </c>
      <c r="H705" s="7">
        <v>318</v>
      </c>
    </row>
    <row r="706" spans="1:8" x14ac:dyDescent="0.2">
      <c r="A706" s="10" t="s">
        <v>1583</v>
      </c>
      <c r="B706" s="11">
        <v>42279</v>
      </c>
      <c r="C706" s="10">
        <v>701</v>
      </c>
      <c r="F706" s="7" t="s">
        <v>301</v>
      </c>
      <c r="G706" s="12">
        <v>154194</v>
      </c>
      <c r="H706" s="7">
        <v>151</v>
      </c>
    </row>
    <row r="707" spans="1:8" x14ac:dyDescent="0.2">
      <c r="A707" s="10" t="s">
        <v>504</v>
      </c>
      <c r="B707" s="11">
        <v>42279</v>
      </c>
      <c r="C707" s="10">
        <v>702</v>
      </c>
      <c r="F707" s="7" t="s">
        <v>1399</v>
      </c>
      <c r="G707" s="12">
        <v>62175</v>
      </c>
      <c r="H707" s="7">
        <v>461</v>
      </c>
    </row>
    <row r="708" spans="1:8" x14ac:dyDescent="0.2">
      <c r="A708" s="10" t="s">
        <v>201</v>
      </c>
      <c r="B708" s="11">
        <v>42279</v>
      </c>
      <c r="C708" s="10">
        <v>703</v>
      </c>
      <c r="F708" s="7" t="s">
        <v>108</v>
      </c>
      <c r="G708" s="12">
        <v>363102</v>
      </c>
      <c r="H708" s="7">
        <v>47</v>
      </c>
    </row>
    <row r="709" spans="1:8" x14ac:dyDescent="0.2">
      <c r="A709" s="10" t="s">
        <v>1584</v>
      </c>
      <c r="B709" s="11">
        <v>42279</v>
      </c>
      <c r="C709" s="10">
        <v>704</v>
      </c>
      <c r="F709" s="7" t="s">
        <v>543</v>
      </c>
      <c r="G709" s="12">
        <v>87045</v>
      </c>
      <c r="H709" s="7">
        <v>306</v>
      </c>
    </row>
    <row r="710" spans="1:8" x14ac:dyDescent="0.2">
      <c r="A710" s="10" t="s">
        <v>1585</v>
      </c>
      <c r="B710" s="11">
        <v>42279</v>
      </c>
      <c r="C710" s="10">
        <v>705</v>
      </c>
      <c r="F710" s="7" t="s">
        <v>1520</v>
      </c>
      <c r="G710" s="12">
        <v>49740</v>
      </c>
      <c r="H710" s="7">
        <v>600</v>
      </c>
    </row>
    <row r="711" spans="1:8" x14ac:dyDescent="0.2">
      <c r="A711" s="10" t="s">
        <v>1586</v>
      </c>
      <c r="B711" s="11">
        <v>42279</v>
      </c>
      <c r="C711" s="10">
        <v>706</v>
      </c>
      <c r="F711" s="7" t="s">
        <v>1375</v>
      </c>
      <c r="G711" s="12">
        <v>64662</v>
      </c>
      <c r="H711" s="7">
        <v>439</v>
      </c>
    </row>
    <row r="712" spans="1:8" x14ac:dyDescent="0.2">
      <c r="A712" s="10" t="s">
        <v>500</v>
      </c>
      <c r="B712" s="11">
        <v>42279</v>
      </c>
      <c r="C712" s="10">
        <v>707</v>
      </c>
      <c r="F712" s="7" t="s">
        <v>1587</v>
      </c>
      <c r="G712" s="12">
        <v>32331</v>
      </c>
      <c r="H712" s="7">
        <v>930</v>
      </c>
    </row>
    <row r="713" spans="1:8" x14ac:dyDescent="0.2">
      <c r="A713" s="10" t="s">
        <v>457</v>
      </c>
      <c r="B713" s="11">
        <v>42279</v>
      </c>
      <c r="C713" s="10">
        <v>708</v>
      </c>
      <c r="F713" s="7" t="s">
        <v>1517</v>
      </c>
      <c r="G713" s="12">
        <v>49740</v>
      </c>
      <c r="H713" s="7">
        <v>591</v>
      </c>
    </row>
    <row r="714" spans="1:8" x14ac:dyDescent="0.2">
      <c r="A714" s="10" t="s">
        <v>1552</v>
      </c>
      <c r="B714" s="11">
        <v>42279</v>
      </c>
      <c r="C714" s="10">
        <v>709</v>
      </c>
      <c r="F714" s="7" t="s">
        <v>1405</v>
      </c>
      <c r="G714" s="12">
        <v>59688</v>
      </c>
      <c r="H714" s="7">
        <v>465</v>
      </c>
    </row>
    <row r="715" spans="1:8" x14ac:dyDescent="0.2">
      <c r="A715" s="10" t="s">
        <v>1588</v>
      </c>
      <c r="B715" s="11">
        <v>42279</v>
      </c>
      <c r="C715" s="10">
        <v>710</v>
      </c>
      <c r="F715" s="7" t="s">
        <v>184</v>
      </c>
      <c r="G715" s="12">
        <v>228804</v>
      </c>
      <c r="H715" s="7">
        <v>87</v>
      </c>
    </row>
    <row r="716" spans="1:8" x14ac:dyDescent="0.2">
      <c r="A716" s="10" t="s">
        <v>1589</v>
      </c>
      <c r="B716" s="11">
        <v>42279</v>
      </c>
      <c r="C716" s="10">
        <v>711</v>
      </c>
      <c r="F716" s="7" t="s">
        <v>1292</v>
      </c>
      <c r="G716" s="12">
        <v>72123</v>
      </c>
      <c r="H716" s="7">
        <v>382</v>
      </c>
    </row>
    <row r="717" spans="1:8" x14ac:dyDescent="0.2">
      <c r="A717" s="10" t="s">
        <v>275</v>
      </c>
      <c r="B717" s="11">
        <v>42279</v>
      </c>
      <c r="C717" s="10">
        <v>712</v>
      </c>
      <c r="F717" s="7" t="s">
        <v>1340</v>
      </c>
      <c r="G717" s="12">
        <v>67149</v>
      </c>
      <c r="H717" s="7">
        <v>408</v>
      </c>
    </row>
    <row r="718" spans="1:8" x14ac:dyDescent="0.2">
      <c r="A718" s="10" t="s">
        <v>123</v>
      </c>
      <c r="B718" s="11">
        <v>42279</v>
      </c>
      <c r="C718" s="10">
        <v>713</v>
      </c>
      <c r="F718" s="7" t="s">
        <v>330</v>
      </c>
      <c r="G718" s="12">
        <v>141759</v>
      </c>
      <c r="H718" s="7">
        <v>166</v>
      </c>
    </row>
    <row r="719" spans="1:8" x14ac:dyDescent="0.2">
      <c r="A719" s="10" t="s">
        <v>103</v>
      </c>
      <c r="B719" s="11">
        <v>42279</v>
      </c>
      <c r="C719" s="10">
        <v>714</v>
      </c>
      <c r="F719" s="7" t="s">
        <v>474</v>
      </c>
      <c r="G719" s="12">
        <v>104454</v>
      </c>
      <c r="H719" s="7">
        <v>255</v>
      </c>
    </row>
    <row r="720" spans="1:8" x14ac:dyDescent="0.2">
      <c r="A720" s="10" t="s">
        <v>1481</v>
      </c>
      <c r="B720" s="11">
        <v>42279</v>
      </c>
      <c r="C720" s="10">
        <v>715</v>
      </c>
      <c r="F720" s="7" t="s">
        <v>1590</v>
      </c>
      <c r="G720" s="12">
        <v>37305</v>
      </c>
      <c r="H720" s="7">
        <v>795</v>
      </c>
    </row>
    <row r="721" spans="1:8" x14ac:dyDescent="0.2">
      <c r="A721" s="10" t="s">
        <v>1538</v>
      </c>
      <c r="B721" s="11">
        <v>39792</v>
      </c>
      <c r="C721" s="10">
        <v>716</v>
      </c>
      <c r="F721" s="7" t="s">
        <v>534</v>
      </c>
      <c r="G721" s="12">
        <v>92019</v>
      </c>
      <c r="H721" s="7">
        <v>298</v>
      </c>
    </row>
    <row r="722" spans="1:8" x14ac:dyDescent="0.2">
      <c r="A722" s="10" t="s">
        <v>1591</v>
      </c>
      <c r="B722" s="11">
        <v>39792</v>
      </c>
      <c r="C722" s="10">
        <v>717</v>
      </c>
      <c r="F722" s="7" t="s">
        <v>1592</v>
      </c>
      <c r="G722" s="12">
        <v>39792</v>
      </c>
      <c r="H722" s="7">
        <v>732</v>
      </c>
    </row>
    <row r="723" spans="1:8" x14ac:dyDescent="0.2">
      <c r="A723" s="10" t="s">
        <v>204</v>
      </c>
      <c r="B723" s="11">
        <v>39792</v>
      </c>
      <c r="C723" s="10">
        <v>718</v>
      </c>
      <c r="F723" s="7" t="s">
        <v>98</v>
      </c>
      <c r="G723" s="12">
        <v>385485</v>
      </c>
      <c r="H723" s="7">
        <v>42</v>
      </c>
    </row>
    <row r="724" spans="1:8" x14ac:dyDescent="0.2">
      <c r="A724" s="10" t="s">
        <v>171</v>
      </c>
      <c r="B724" s="11">
        <v>39792</v>
      </c>
      <c r="C724" s="10">
        <v>719</v>
      </c>
      <c r="F724" s="7" t="s">
        <v>320</v>
      </c>
      <c r="G724" s="12">
        <v>144246</v>
      </c>
      <c r="H724" s="7">
        <v>161</v>
      </c>
    </row>
    <row r="725" spans="1:8" x14ac:dyDescent="0.2">
      <c r="A725" s="10" t="s">
        <v>337</v>
      </c>
      <c r="B725" s="11">
        <v>39792</v>
      </c>
      <c r="C725" s="10">
        <v>720</v>
      </c>
      <c r="F725" s="7" t="s">
        <v>178</v>
      </c>
      <c r="G725" s="12">
        <v>233778</v>
      </c>
      <c r="H725" s="7">
        <v>84</v>
      </c>
    </row>
    <row r="726" spans="1:8" x14ac:dyDescent="0.2">
      <c r="A726" s="10" t="s">
        <v>1433</v>
      </c>
      <c r="B726" s="11">
        <v>39792</v>
      </c>
      <c r="C726" s="10">
        <v>721</v>
      </c>
      <c r="F726" s="7" t="s">
        <v>379</v>
      </c>
      <c r="G726" s="12">
        <v>129324</v>
      </c>
      <c r="H726" s="7">
        <v>197</v>
      </c>
    </row>
    <row r="727" spans="1:8" x14ac:dyDescent="0.2">
      <c r="A727" s="10" t="s">
        <v>1731</v>
      </c>
      <c r="B727" s="11">
        <v>39792</v>
      </c>
      <c r="C727" s="10">
        <v>722</v>
      </c>
      <c r="F727" s="7" t="s">
        <v>1503</v>
      </c>
      <c r="G727" s="12">
        <v>49740</v>
      </c>
      <c r="H727" s="7">
        <v>574</v>
      </c>
    </row>
    <row r="728" spans="1:8" x14ac:dyDescent="0.2">
      <c r="A728" s="10" t="s">
        <v>1309</v>
      </c>
      <c r="B728" s="11">
        <v>39792</v>
      </c>
      <c r="C728" s="10">
        <v>723</v>
      </c>
      <c r="F728" s="7" t="s">
        <v>148</v>
      </c>
      <c r="G728" s="12">
        <v>266109</v>
      </c>
      <c r="H728" s="7">
        <v>68</v>
      </c>
    </row>
    <row r="729" spans="1:8" x14ac:dyDescent="0.2">
      <c r="A729" s="10" t="s">
        <v>1299</v>
      </c>
      <c r="B729" s="11">
        <v>39792</v>
      </c>
      <c r="C729" s="10">
        <v>724</v>
      </c>
      <c r="F729" s="7" t="s">
        <v>1593</v>
      </c>
      <c r="G729" s="12">
        <v>37305</v>
      </c>
      <c r="H729" s="7">
        <v>814</v>
      </c>
    </row>
    <row r="730" spans="1:8" x14ac:dyDescent="0.2">
      <c r="A730" s="10" t="s">
        <v>2130</v>
      </c>
      <c r="B730" s="11">
        <v>39792</v>
      </c>
      <c r="C730" s="10">
        <v>725</v>
      </c>
      <c r="F730" s="7" t="s">
        <v>1429</v>
      </c>
      <c r="G730" s="12">
        <v>57201</v>
      </c>
      <c r="H730" s="7">
        <v>493</v>
      </c>
    </row>
    <row r="731" spans="1:8" x14ac:dyDescent="0.2">
      <c r="A731" s="10" t="s">
        <v>1594</v>
      </c>
      <c r="B731" s="11">
        <v>39792</v>
      </c>
      <c r="C731" s="10">
        <v>726</v>
      </c>
      <c r="F731" s="7" t="s">
        <v>104</v>
      </c>
      <c r="G731" s="12">
        <v>370563</v>
      </c>
      <c r="H731" s="7">
        <v>45</v>
      </c>
    </row>
    <row r="732" spans="1:8" x14ac:dyDescent="0.2">
      <c r="A732" s="10" t="s">
        <v>1347</v>
      </c>
      <c r="B732" s="11">
        <v>39792</v>
      </c>
      <c r="C732" s="10">
        <v>727</v>
      </c>
      <c r="F732" s="7" t="s">
        <v>1595</v>
      </c>
      <c r="G732" s="12">
        <v>34818</v>
      </c>
      <c r="H732" s="7">
        <v>842</v>
      </c>
    </row>
    <row r="733" spans="1:8" x14ac:dyDescent="0.2">
      <c r="A733" s="10" t="s">
        <v>557</v>
      </c>
      <c r="B733" s="11">
        <v>39792</v>
      </c>
      <c r="C733" s="10">
        <v>728</v>
      </c>
      <c r="F733" s="7" t="s">
        <v>332</v>
      </c>
      <c r="G733" s="12">
        <v>139272</v>
      </c>
      <c r="H733" s="7">
        <v>167</v>
      </c>
    </row>
    <row r="734" spans="1:8" x14ac:dyDescent="0.2">
      <c r="A734" s="10" t="s">
        <v>1186</v>
      </c>
      <c r="B734" s="11">
        <v>39792</v>
      </c>
      <c r="C734" s="10">
        <v>729</v>
      </c>
      <c r="F734" s="7" t="s">
        <v>1385</v>
      </c>
      <c r="G734" s="12">
        <v>62175</v>
      </c>
      <c r="H734" s="7">
        <v>447</v>
      </c>
    </row>
    <row r="735" spans="1:8" x14ac:dyDescent="0.2">
      <c r="A735" s="10" t="s">
        <v>161</v>
      </c>
      <c r="B735" s="11">
        <v>39792</v>
      </c>
      <c r="C735" s="10">
        <v>730</v>
      </c>
      <c r="F735" s="7" t="s">
        <v>1439</v>
      </c>
      <c r="G735" s="12">
        <v>57201</v>
      </c>
      <c r="H735" s="7">
        <v>502</v>
      </c>
    </row>
    <row r="736" spans="1:8" x14ac:dyDescent="0.2">
      <c r="A736" s="10" t="s">
        <v>1596</v>
      </c>
      <c r="B736" s="11">
        <v>39792</v>
      </c>
      <c r="C736" s="10">
        <v>731</v>
      </c>
      <c r="F736" s="7" t="s">
        <v>1597</v>
      </c>
      <c r="G736" s="12">
        <v>34818</v>
      </c>
      <c r="H736" s="7">
        <v>866</v>
      </c>
    </row>
    <row r="737" spans="1:8" x14ac:dyDescent="0.2">
      <c r="A737" s="10" t="s">
        <v>1592</v>
      </c>
      <c r="B737" s="11">
        <v>39792</v>
      </c>
      <c r="C737" s="10">
        <v>732</v>
      </c>
      <c r="F737" s="7" t="s">
        <v>1388</v>
      </c>
      <c r="G737" s="12">
        <v>62175</v>
      </c>
      <c r="H737" s="7">
        <v>452</v>
      </c>
    </row>
    <row r="738" spans="1:8" x14ac:dyDescent="0.2">
      <c r="A738" s="10" t="s">
        <v>1598</v>
      </c>
      <c r="B738" s="11">
        <v>39792</v>
      </c>
      <c r="C738" s="10">
        <v>733</v>
      </c>
      <c r="F738" s="7" t="s">
        <v>1316</v>
      </c>
      <c r="G738" s="12">
        <v>69636</v>
      </c>
      <c r="H738" s="7">
        <v>405</v>
      </c>
    </row>
    <row r="739" spans="1:8" x14ac:dyDescent="0.2">
      <c r="A739" s="10" t="s">
        <v>521</v>
      </c>
      <c r="B739" s="11">
        <v>39792</v>
      </c>
      <c r="C739" s="10">
        <v>734</v>
      </c>
      <c r="F739" s="7" t="s">
        <v>261</v>
      </c>
      <c r="G739" s="12">
        <v>171603</v>
      </c>
      <c r="H739" s="7">
        <v>129</v>
      </c>
    </row>
    <row r="740" spans="1:8" x14ac:dyDescent="0.2">
      <c r="A740" s="10" t="s">
        <v>1732</v>
      </c>
      <c r="B740" s="11">
        <v>39792</v>
      </c>
      <c r="C740" s="10">
        <v>735</v>
      </c>
      <c r="F740" s="7" t="s">
        <v>1285</v>
      </c>
      <c r="G740" s="12">
        <v>74610</v>
      </c>
      <c r="H740" s="7">
        <v>376</v>
      </c>
    </row>
    <row r="741" spans="1:8" x14ac:dyDescent="0.2">
      <c r="A741" s="10" t="s">
        <v>1452</v>
      </c>
      <c r="B741" s="11">
        <v>39792</v>
      </c>
      <c r="C741" s="10">
        <v>736</v>
      </c>
      <c r="F741" s="7" t="s">
        <v>1599</v>
      </c>
      <c r="G741" s="12">
        <v>37305</v>
      </c>
      <c r="H741" s="7">
        <v>829</v>
      </c>
    </row>
    <row r="742" spans="1:8" x14ac:dyDescent="0.2">
      <c r="A742" s="10" t="s">
        <v>153</v>
      </c>
      <c r="B742" s="11">
        <v>39792</v>
      </c>
      <c r="C742" s="10">
        <v>737</v>
      </c>
      <c r="F742" s="7" t="s">
        <v>180</v>
      </c>
      <c r="G742" s="12">
        <v>231291</v>
      </c>
      <c r="H742" s="7">
        <v>85</v>
      </c>
    </row>
    <row r="743" spans="1:8" x14ac:dyDescent="0.2">
      <c r="A743" s="10" t="s">
        <v>1600</v>
      </c>
      <c r="B743" s="11">
        <v>39792</v>
      </c>
      <c r="C743" s="10">
        <v>738</v>
      </c>
      <c r="F743" s="7" t="s">
        <v>554</v>
      </c>
      <c r="G743" s="12">
        <v>87045</v>
      </c>
      <c r="H743" s="7">
        <v>314</v>
      </c>
    </row>
    <row r="744" spans="1:8" x14ac:dyDescent="0.2">
      <c r="A744" s="10" t="s">
        <v>1733</v>
      </c>
      <c r="B744" s="11">
        <v>39792</v>
      </c>
      <c r="C744" s="10">
        <v>739</v>
      </c>
      <c r="F744" s="7" t="s">
        <v>1374</v>
      </c>
      <c r="G744" s="12">
        <v>64662</v>
      </c>
      <c r="H744" s="7">
        <v>437</v>
      </c>
    </row>
    <row r="745" spans="1:8" x14ac:dyDescent="0.2">
      <c r="A745" s="10" t="s">
        <v>473</v>
      </c>
      <c r="B745" s="11">
        <v>39792</v>
      </c>
      <c r="C745" s="10">
        <v>740</v>
      </c>
      <c r="F745" s="7" t="s">
        <v>1545</v>
      </c>
      <c r="G745" s="12">
        <v>47253</v>
      </c>
      <c r="H745" s="7">
        <v>639</v>
      </c>
    </row>
    <row r="746" spans="1:8" x14ac:dyDescent="0.2">
      <c r="A746" s="10" t="s">
        <v>1570</v>
      </c>
      <c r="B746" s="11">
        <v>39792</v>
      </c>
      <c r="C746" s="10">
        <v>741</v>
      </c>
      <c r="F746" s="7" t="s">
        <v>164</v>
      </c>
      <c r="G746" s="12">
        <v>246213</v>
      </c>
      <c r="H746" s="7">
        <v>76</v>
      </c>
    </row>
    <row r="747" spans="1:8" x14ac:dyDescent="0.2">
      <c r="A747" s="10" t="s">
        <v>168</v>
      </c>
      <c r="B747" s="11">
        <v>39792</v>
      </c>
      <c r="C747" s="10">
        <v>742</v>
      </c>
      <c r="F747" s="7" t="s">
        <v>1555</v>
      </c>
      <c r="G747" s="12">
        <v>44766</v>
      </c>
      <c r="H747" s="7">
        <v>652</v>
      </c>
    </row>
    <row r="748" spans="1:8" x14ac:dyDescent="0.2">
      <c r="A748" s="10" t="s">
        <v>1601</v>
      </c>
      <c r="B748" s="11">
        <v>39792</v>
      </c>
      <c r="C748" s="10">
        <v>743</v>
      </c>
      <c r="F748" s="7" t="s">
        <v>1530</v>
      </c>
      <c r="G748" s="12">
        <v>47253</v>
      </c>
      <c r="H748" s="7">
        <v>619</v>
      </c>
    </row>
    <row r="749" spans="1:8" x14ac:dyDescent="0.2">
      <c r="A749" s="10" t="s">
        <v>208</v>
      </c>
      <c r="B749" s="11">
        <v>39792</v>
      </c>
      <c r="C749" s="10">
        <v>744</v>
      </c>
      <c r="F749" s="7" t="s">
        <v>1602</v>
      </c>
      <c r="G749" s="12">
        <v>29844</v>
      </c>
      <c r="H749" s="7">
        <v>993</v>
      </c>
    </row>
    <row r="750" spans="1:8" x14ac:dyDescent="0.2">
      <c r="A750" s="10" t="s">
        <v>1526</v>
      </c>
      <c r="B750" s="11">
        <v>39792</v>
      </c>
      <c r="C750" s="10">
        <v>745</v>
      </c>
      <c r="F750" s="7" t="s">
        <v>1584</v>
      </c>
      <c r="G750" s="12">
        <v>42279</v>
      </c>
      <c r="H750" s="7">
        <v>704</v>
      </c>
    </row>
    <row r="751" spans="1:8" x14ac:dyDescent="0.2">
      <c r="A751" s="10" t="s">
        <v>1425</v>
      </c>
      <c r="B751" s="11">
        <v>39792</v>
      </c>
      <c r="C751" s="10">
        <v>746</v>
      </c>
      <c r="F751" s="7" t="s">
        <v>1312</v>
      </c>
      <c r="G751" s="12">
        <v>69636</v>
      </c>
      <c r="H751" s="7">
        <v>402</v>
      </c>
    </row>
    <row r="752" spans="1:8" x14ac:dyDescent="0.2">
      <c r="A752" s="10" t="s">
        <v>143</v>
      </c>
      <c r="B752" s="11">
        <v>39792</v>
      </c>
      <c r="C752" s="10">
        <v>747</v>
      </c>
      <c r="F752" s="7" t="s">
        <v>152</v>
      </c>
      <c r="G752" s="12">
        <v>261135</v>
      </c>
      <c r="H752" s="7">
        <v>70</v>
      </c>
    </row>
    <row r="753" spans="1:8" x14ac:dyDescent="0.2">
      <c r="A753" s="10" t="s">
        <v>1419</v>
      </c>
      <c r="B753" s="11">
        <v>39792</v>
      </c>
      <c r="C753" s="10">
        <v>748</v>
      </c>
      <c r="F753" s="7" t="s">
        <v>281</v>
      </c>
      <c r="G753" s="12">
        <v>164142</v>
      </c>
      <c r="H753" s="7">
        <v>140</v>
      </c>
    </row>
    <row r="754" spans="1:8" x14ac:dyDescent="0.2">
      <c r="A754" s="10" t="s">
        <v>234</v>
      </c>
      <c r="B754" s="11">
        <v>39792</v>
      </c>
      <c r="C754" s="10">
        <v>749</v>
      </c>
      <c r="F754" s="7" t="s">
        <v>575</v>
      </c>
      <c r="G754" s="12">
        <v>82071</v>
      </c>
      <c r="H754" s="7">
        <v>327</v>
      </c>
    </row>
    <row r="755" spans="1:8" x14ac:dyDescent="0.2">
      <c r="A755" s="10" t="s">
        <v>1286</v>
      </c>
      <c r="B755" s="11">
        <v>39792</v>
      </c>
      <c r="C755" s="10">
        <v>750</v>
      </c>
      <c r="F755" s="7" t="s">
        <v>1468</v>
      </c>
      <c r="G755" s="12">
        <v>54714</v>
      </c>
      <c r="H755" s="7">
        <v>527</v>
      </c>
    </row>
    <row r="756" spans="1:8" x14ac:dyDescent="0.2">
      <c r="A756" s="10" t="s">
        <v>1603</v>
      </c>
      <c r="B756" s="11">
        <v>39792</v>
      </c>
      <c r="C756" s="10">
        <v>751</v>
      </c>
      <c r="F756" s="7" t="s">
        <v>1564</v>
      </c>
      <c r="G756" s="12">
        <v>44766</v>
      </c>
      <c r="H756" s="7">
        <v>669</v>
      </c>
    </row>
    <row r="757" spans="1:8" x14ac:dyDescent="0.2">
      <c r="A757" s="10" t="s">
        <v>1496</v>
      </c>
      <c r="B757" s="11">
        <v>39792</v>
      </c>
      <c r="C757" s="10">
        <v>752</v>
      </c>
      <c r="F757" s="7" t="s">
        <v>1604</v>
      </c>
      <c r="G757" s="12">
        <v>29844</v>
      </c>
      <c r="H757" s="7">
        <v>971</v>
      </c>
    </row>
    <row r="758" spans="1:8" x14ac:dyDescent="0.2">
      <c r="A758" s="10" t="s">
        <v>1605</v>
      </c>
      <c r="B758" s="11">
        <v>39792</v>
      </c>
      <c r="C758" s="10">
        <v>753</v>
      </c>
      <c r="F758" s="7" t="s">
        <v>1606</v>
      </c>
      <c r="G758" s="12">
        <v>32331</v>
      </c>
      <c r="H758" s="7">
        <v>941</v>
      </c>
    </row>
    <row r="759" spans="1:8" x14ac:dyDescent="0.2">
      <c r="A759" s="10" t="s">
        <v>1741</v>
      </c>
      <c r="B759" s="11">
        <v>39792</v>
      </c>
      <c r="C759" s="10">
        <v>754</v>
      </c>
      <c r="F759" s="7" t="s">
        <v>342</v>
      </c>
      <c r="G759" s="12">
        <v>136785</v>
      </c>
      <c r="H759" s="7">
        <v>173</v>
      </c>
    </row>
    <row r="760" spans="1:8" x14ac:dyDescent="0.2">
      <c r="A760" s="10" t="s">
        <v>232</v>
      </c>
      <c r="B760" s="11">
        <v>39792</v>
      </c>
      <c r="C760" s="10">
        <v>755</v>
      </c>
      <c r="F760" s="7" t="s">
        <v>1607</v>
      </c>
      <c r="G760" s="12">
        <v>32331</v>
      </c>
      <c r="H760" s="7">
        <v>903</v>
      </c>
    </row>
    <row r="761" spans="1:8" x14ac:dyDescent="0.2">
      <c r="A761" s="10" t="s">
        <v>1543</v>
      </c>
      <c r="B761" s="11">
        <v>39792</v>
      </c>
      <c r="C761" s="10">
        <v>756</v>
      </c>
      <c r="F761" s="7" t="s">
        <v>124</v>
      </c>
      <c r="G761" s="12">
        <v>303414</v>
      </c>
      <c r="H761" s="7">
        <v>55</v>
      </c>
    </row>
    <row r="762" spans="1:8" x14ac:dyDescent="0.2">
      <c r="A762" s="10" t="s">
        <v>1742</v>
      </c>
      <c r="B762" s="11">
        <v>39792</v>
      </c>
      <c r="C762" s="10">
        <v>757</v>
      </c>
      <c r="F762" s="7" t="s">
        <v>1280</v>
      </c>
      <c r="G762" s="12">
        <v>74610</v>
      </c>
      <c r="H762" s="7">
        <v>372</v>
      </c>
    </row>
    <row r="763" spans="1:8" x14ac:dyDescent="0.2">
      <c r="A763" s="10" t="s">
        <v>403</v>
      </c>
      <c r="B763" s="11">
        <v>39792</v>
      </c>
      <c r="C763" s="10">
        <v>758</v>
      </c>
      <c r="F763" s="7" t="s">
        <v>1247</v>
      </c>
      <c r="G763" s="12">
        <v>79584</v>
      </c>
      <c r="H763" s="7">
        <v>343</v>
      </c>
    </row>
    <row r="764" spans="1:8" x14ac:dyDescent="0.2">
      <c r="A764" s="10" t="s">
        <v>145</v>
      </c>
      <c r="B764" s="11">
        <v>39792</v>
      </c>
      <c r="C764" s="10">
        <v>759</v>
      </c>
      <c r="F764" s="7" t="s">
        <v>433</v>
      </c>
      <c r="G764" s="12">
        <v>114402</v>
      </c>
      <c r="H764" s="7">
        <v>232</v>
      </c>
    </row>
    <row r="765" spans="1:8" x14ac:dyDescent="0.2">
      <c r="A765" s="10" t="s">
        <v>465</v>
      </c>
      <c r="B765" s="11">
        <v>39792</v>
      </c>
      <c r="C765" s="10">
        <v>760</v>
      </c>
      <c r="F765" s="7" t="s">
        <v>1608</v>
      </c>
      <c r="G765" s="12">
        <v>32331</v>
      </c>
      <c r="H765" s="7">
        <v>901</v>
      </c>
    </row>
    <row r="766" spans="1:8" x14ac:dyDescent="0.2">
      <c r="A766" s="10" t="s">
        <v>1509</v>
      </c>
      <c r="B766" s="11">
        <v>39792</v>
      </c>
      <c r="C766" s="10">
        <v>761</v>
      </c>
      <c r="F766" s="7" t="s">
        <v>283</v>
      </c>
      <c r="G766" s="12">
        <v>164142</v>
      </c>
      <c r="H766" s="7">
        <v>141</v>
      </c>
    </row>
    <row r="767" spans="1:8" x14ac:dyDescent="0.2">
      <c r="A767" s="10" t="s">
        <v>1609</v>
      </c>
      <c r="B767" s="11">
        <v>39792</v>
      </c>
      <c r="C767" s="10">
        <v>762</v>
      </c>
      <c r="F767" s="7" t="s">
        <v>229</v>
      </c>
      <c r="G767" s="12">
        <v>193986</v>
      </c>
      <c r="H767" s="7">
        <v>112</v>
      </c>
    </row>
    <row r="768" spans="1:8" x14ac:dyDescent="0.2">
      <c r="A768" s="10" t="s">
        <v>345</v>
      </c>
      <c r="B768" s="11">
        <v>39792</v>
      </c>
      <c r="C768" s="10">
        <v>763</v>
      </c>
      <c r="F768" s="7" t="s">
        <v>532</v>
      </c>
      <c r="G768" s="12">
        <v>92019</v>
      </c>
      <c r="H768" s="7">
        <v>297</v>
      </c>
    </row>
    <row r="769" spans="1:8" x14ac:dyDescent="0.2">
      <c r="A769" s="10" t="s">
        <v>323</v>
      </c>
      <c r="B769" s="11">
        <v>39792</v>
      </c>
      <c r="C769" s="10">
        <v>764</v>
      </c>
      <c r="F769" s="7" t="s">
        <v>292</v>
      </c>
      <c r="G769" s="12">
        <v>159168</v>
      </c>
      <c r="H769" s="7">
        <v>146</v>
      </c>
    </row>
    <row r="770" spans="1:8" x14ac:dyDescent="0.2">
      <c r="A770" s="10" t="s">
        <v>1610</v>
      </c>
      <c r="B770" s="11">
        <v>39792</v>
      </c>
      <c r="C770" s="10">
        <v>765</v>
      </c>
      <c r="F770" s="7" t="s">
        <v>1523</v>
      </c>
      <c r="G770" s="12">
        <v>47253</v>
      </c>
      <c r="H770" s="7">
        <v>611</v>
      </c>
    </row>
    <row r="771" spans="1:8" x14ac:dyDescent="0.2">
      <c r="A771" s="10" t="s">
        <v>1524</v>
      </c>
      <c r="B771" s="11">
        <v>39792</v>
      </c>
      <c r="C771" s="10">
        <v>766</v>
      </c>
      <c r="F771" s="7" t="s">
        <v>1447</v>
      </c>
      <c r="G771" s="12">
        <v>57201</v>
      </c>
      <c r="H771" s="7">
        <v>506</v>
      </c>
    </row>
    <row r="772" spans="1:8" x14ac:dyDescent="0.2">
      <c r="A772" s="10" t="s">
        <v>513</v>
      </c>
      <c r="B772" s="11">
        <v>39792</v>
      </c>
      <c r="C772" s="10">
        <v>767</v>
      </c>
      <c r="F772" s="7" t="s">
        <v>402</v>
      </c>
      <c r="G772" s="12">
        <v>121863</v>
      </c>
      <c r="H772" s="7">
        <v>212</v>
      </c>
    </row>
    <row r="773" spans="1:8" x14ac:dyDescent="0.2">
      <c r="A773" s="10" t="s">
        <v>1580</v>
      </c>
      <c r="B773" s="11">
        <v>39792</v>
      </c>
      <c r="C773" s="10">
        <v>768</v>
      </c>
      <c r="F773" s="7" t="s">
        <v>138</v>
      </c>
      <c r="G773" s="12">
        <v>278544</v>
      </c>
      <c r="H773" s="7">
        <v>63</v>
      </c>
    </row>
    <row r="774" spans="1:8" x14ac:dyDescent="0.2">
      <c r="A774" s="10" t="s">
        <v>1449</v>
      </c>
      <c r="B774" s="11">
        <v>39792</v>
      </c>
      <c r="C774" s="10">
        <v>769</v>
      </c>
      <c r="F774" s="7" t="s">
        <v>1610</v>
      </c>
      <c r="G774" s="12">
        <v>39792</v>
      </c>
      <c r="H774" s="7">
        <v>765</v>
      </c>
    </row>
    <row r="775" spans="1:8" x14ac:dyDescent="0.2">
      <c r="A775" s="10" t="s">
        <v>1448</v>
      </c>
      <c r="B775" s="11">
        <v>37305</v>
      </c>
      <c r="C775" s="10">
        <v>770</v>
      </c>
      <c r="F775" s="7" t="s">
        <v>1611</v>
      </c>
      <c r="G775" s="12">
        <v>34818</v>
      </c>
      <c r="H775" s="7">
        <v>871</v>
      </c>
    </row>
    <row r="776" spans="1:8" x14ac:dyDescent="0.2">
      <c r="A776" s="10" t="s">
        <v>105</v>
      </c>
      <c r="B776" s="11">
        <v>37305</v>
      </c>
      <c r="C776" s="10">
        <v>771</v>
      </c>
      <c r="F776" s="7" t="s">
        <v>1612</v>
      </c>
      <c r="G776" s="12">
        <v>34818</v>
      </c>
      <c r="H776" s="7">
        <v>886</v>
      </c>
    </row>
    <row r="777" spans="1:8" x14ac:dyDescent="0.2">
      <c r="A777" s="10" t="s">
        <v>1573</v>
      </c>
      <c r="B777" s="11">
        <v>37305</v>
      </c>
      <c r="C777" s="10">
        <v>772</v>
      </c>
      <c r="F777" s="7" t="s">
        <v>366</v>
      </c>
      <c r="G777" s="12">
        <v>131811</v>
      </c>
      <c r="H777" s="7">
        <v>187</v>
      </c>
    </row>
    <row r="778" spans="1:8" x14ac:dyDescent="0.2">
      <c r="A778" s="10" t="s">
        <v>1411</v>
      </c>
      <c r="B778" s="11">
        <v>37305</v>
      </c>
      <c r="C778" s="10">
        <v>773</v>
      </c>
      <c r="F778" s="7" t="s">
        <v>1303</v>
      </c>
      <c r="G778" s="12">
        <v>72123</v>
      </c>
      <c r="H778" s="7">
        <v>392</v>
      </c>
    </row>
    <row r="779" spans="1:8" x14ac:dyDescent="0.2">
      <c r="A779" s="10" t="s">
        <v>1181</v>
      </c>
      <c r="B779" s="11">
        <v>37305</v>
      </c>
      <c r="C779" s="10">
        <v>774</v>
      </c>
      <c r="F779" s="7" t="s">
        <v>1601</v>
      </c>
      <c r="G779" s="12">
        <v>39792</v>
      </c>
      <c r="H779" s="7">
        <v>743</v>
      </c>
    </row>
    <row r="780" spans="1:8" x14ac:dyDescent="0.2">
      <c r="A780" s="10" t="s">
        <v>2138</v>
      </c>
      <c r="B780" s="11">
        <v>37305</v>
      </c>
      <c r="C780" s="10">
        <v>775</v>
      </c>
      <c r="F780" s="7" t="s">
        <v>134</v>
      </c>
      <c r="G780" s="12">
        <v>281031</v>
      </c>
      <c r="H780" s="7">
        <v>61</v>
      </c>
    </row>
    <row r="781" spans="1:8" x14ac:dyDescent="0.2">
      <c r="A781" s="10" t="s">
        <v>1341</v>
      </c>
      <c r="B781" s="11">
        <v>37305</v>
      </c>
      <c r="C781" s="10">
        <v>776</v>
      </c>
      <c r="F781" s="7" t="s">
        <v>1583</v>
      </c>
      <c r="G781" s="12">
        <v>42279</v>
      </c>
      <c r="H781" s="7">
        <v>701</v>
      </c>
    </row>
    <row r="782" spans="1:8" x14ac:dyDescent="0.2">
      <c r="A782" s="10" t="s">
        <v>1383</v>
      </c>
      <c r="B782" s="11">
        <v>37305</v>
      </c>
      <c r="C782" s="10">
        <v>777</v>
      </c>
      <c r="F782" s="7" t="s">
        <v>1609</v>
      </c>
      <c r="G782" s="12">
        <v>39792</v>
      </c>
      <c r="H782" s="7">
        <v>762</v>
      </c>
    </row>
    <row r="783" spans="1:8" x14ac:dyDescent="0.2">
      <c r="A783" s="10" t="s">
        <v>1613</v>
      </c>
      <c r="B783" s="11">
        <v>37305</v>
      </c>
      <c r="C783" s="10">
        <v>778</v>
      </c>
      <c r="F783" s="7" t="s">
        <v>1271</v>
      </c>
      <c r="G783" s="12">
        <v>74610</v>
      </c>
      <c r="H783" s="7">
        <v>366</v>
      </c>
    </row>
    <row r="784" spans="1:8" x14ac:dyDescent="0.2">
      <c r="A784" s="10" t="s">
        <v>1318</v>
      </c>
      <c r="B784" s="11">
        <v>37305</v>
      </c>
      <c r="C784" s="10">
        <v>779</v>
      </c>
      <c r="F784" s="7" t="s">
        <v>1413</v>
      </c>
      <c r="G784" s="12">
        <v>59688</v>
      </c>
      <c r="H784" s="7">
        <v>474</v>
      </c>
    </row>
    <row r="785" spans="1:8" x14ac:dyDescent="0.2">
      <c r="A785" s="10" t="s">
        <v>339</v>
      </c>
      <c r="B785" s="11">
        <v>37305</v>
      </c>
      <c r="C785" s="10">
        <v>780</v>
      </c>
      <c r="F785" s="7" t="s">
        <v>100</v>
      </c>
      <c r="G785" s="12">
        <v>380511</v>
      </c>
      <c r="H785" s="7">
        <v>43</v>
      </c>
    </row>
    <row r="786" spans="1:8" x14ac:dyDescent="0.2">
      <c r="A786" s="10" t="s">
        <v>287</v>
      </c>
      <c r="B786" s="11">
        <v>37305</v>
      </c>
      <c r="C786" s="10">
        <v>781</v>
      </c>
      <c r="F786" s="7" t="s">
        <v>294</v>
      </c>
      <c r="G786" s="12">
        <v>159168</v>
      </c>
      <c r="H786" s="7">
        <v>147</v>
      </c>
    </row>
    <row r="787" spans="1:8" x14ac:dyDescent="0.2">
      <c r="A787" s="10" t="s">
        <v>1743</v>
      </c>
      <c r="B787" s="11">
        <v>37305</v>
      </c>
      <c r="C787" s="10">
        <v>782</v>
      </c>
      <c r="F787" s="7" t="s">
        <v>2127</v>
      </c>
      <c r="G787" s="12">
        <v>579471</v>
      </c>
      <c r="H787" s="7">
        <v>20</v>
      </c>
    </row>
    <row r="788" spans="1:8" x14ac:dyDescent="0.2">
      <c r="A788" s="10" t="s">
        <v>1614</v>
      </c>
      <c r="B788" s="11">
        <v>37305</v>
      </c>
      <c r="C788" s="10">
        <v>783</v>
      </c>
      <c r="F788" s="7" t="s">
        <v>1521</v>
      </c>
      <c r="G788" s="12">
        <v>49740</v>
      </c>
      <c r="H788" s="7">
        <v>606</v>
      </c>
    </row>
    <row r="789" spans="1:8" x14ac:dyDescent="0.2">
      <c r="A789" s="10" t="s">
        <v>1615</v>
      </c>
      <c r="B789" s="11">
        <v>37305</v>
      </c>
      <c r="C789" s="10">
        <v>784</v>
      </c>
      <c r="F789" s="7" t="s">
        <v>1616</v>
      </c>
      <c r="G789" s="12">
        <v>29844</v>
      </c>
      <c r="H789" s="7">
        <v>992</v>
      </c>
    </row>
    <row r="790" spans="1:8" x14ac:dyDescent="0.2">
      <c r="A790" s="10" t="s">
        <v>1373</v>
      </c>
      <c r="B790" s="11">
        <v>37305</v>
      </c>
      <c r="C790" s="10">
        <v>785</v>
      </c>
      <c r="F790" s="7" t="s">
        <v>1270</v>
      </c>
      <c r="G790" s="12">
        <v>74610</v>
      </c>
      <c r="H790" s="7">
        <v>365</v>
      </c>
    </row>
    <row r="791" spans="1:8" x14ac:dyDescent="0.2">
      <c r="A791" s="10" t="s">
        <v>460</v>
      </c>
      <c r="B791" s="11">
        <v>37305</v>
      </c>
      <c r="C791" s="10">
        <v>786</v>
      </c>
      <c r="F791" s="7" t="s">
        <v>2131</v>
      </c>
      <c r="G791" s="12">
        <v>569523</v>
      </c>
      <c r="H791" s="7">
        <v>22</v>
      </c>
    </row>
    <row r="792" spans="1:8" x14ac:dyDescent="0.2">
      <c r="A792" s="10" t="s">
        <v>285</v>
      </c>
      <c r="B792" s="11">
        <v>37305</v>
      </c>
      <c r="C792" s="10">
        <v>787</v>
      </c>
      <c r="F792" s="7" t="s">
        <v>522</v>
      </c>
      <c r="G792" s="12">
        <v>92019</v>
      </c>
      <c r="H792" s="7">
        <v>289</v>
      </c>
    </row>
    <row r="793" spans="1:8" x14ac:dyDescent="0.2">
      <c r="A793" s="10" t="s">
        <v>1617</v>
      </c>
      <c r="B793" s="11">
        <v>37305</v>
      </c>
      <c r="C793" s="10">
        <v>788</v>
      </c>
      <c r="F793" s="7" t="s">
        <v>122</v>
      </c>
      <c r="G793" s="12">
        <v>305901</v>
      </c>
      <c r="H793" s="7">
        <v>54</v>
      </c>
    </row>
    <row r="794" spans="1:8" x14ac:dyDescent="0.2">
      <c r="A794" s="10" t="s">
        <v>1549</v>
      </c>
      <c r="B794" s="11">
        <v>37305</v>
      </c>
      <c r="C794" s="10">
        <v>789</v>
      </c>
      <c r="F794" s="7" t="s">
        <v>1550</v>
      </c>
      <c r="G794" s="12">
        <v>44766</v>
      </c>
      <c r="H794" s="7">
        <v>645</v>
      </c>
    </row>
    <row r="795" spans="1:8" x14ac:dyDescent="0.2">
      <c r="A795" s="10" t="s">
        <v>1244</v>
      </c>
      <c r="B795" s="11">
        <v>37305</v>
      </c>
      <c r="C795" s="10">
        <v>790</v>
      </c>
      <c r="F795" s="7" t="s">
        <v>1618</v>
      </c>
      <c r="G795" s="12">
        <v>37305</v>
      </c>
      <c r="H795" s="7">
        <v>798</v>
      </c>
    </row>
    <row r="796" spans="1:8" x14ac:dyDescent="0.2">
      <c r="A796" s="10" t="s">
        <v>562</v>
      </c>
      <c r="B796" s="11">
        <v>37305</v>
      </c>
      <c r="C796" s="10">
        <v>791</v>
      </c>
      <c r="F796" s="7" t="s">
        <v>1455</v>
      </c>
      <c r="G796" s="12">
        <v>57201</v>
      </c>
      <c r="H796" s="7">
        <v>515</v>
      </c>
    </row>
    <row r="797" spans="1:8" x14ac:dyDescent="0.2">
      <c r="A797" s="10" t="s">
        <v>1619</v>
      </c>
      <c r="B797" s="11">
        <v>37305</v>
      </c>
      <c r="C797" s="10">
        <v>792</v>
      </c>
      <c r="F797" s="7" t="s">
        <v>445</v>
      </c>
      <c r="G797" s="12">
        <v>111915</v>
      </c>
      <c r="H797" s="7">
        <v>239</v>
      </c>
    </row>
    <row r="798" spans="1:8" x14ac:dyDescent="0.2">
      <c r="A798" s="10" t="s">
        <v>1620</v>
      </c>
      <c r="B798" s="11">
        <v>37305</v>
      </c>
      <c r="C798" s="10">
        <v>793</v>
      </c>
      <c r="F798" s="7" t="s">
        <v>1621</v>
      </c>
      <c r="G798" s="12">
        <v>34818</v>
      </c>
      <c r="H798" s="7">
        <v>865</v>
      </c>
    </row>
    <row r="799" spans="1:8" x14ac:dyDescent="0.2">
      <c r="A799" s="10" t="s">
        <v>141</v>
      </c>
      <c r="B799" s="11">
        <v>37305</v>
      </c>
      <c r="C799" s="10">
        <v>794</v>
      </c>
      <c r="F799" s="7" t="s">
        <v>1622</v>
      </c>
      <c r="G799" s="12">
        <v>32331</v>
      </c>
      <c r="H799" s="7">
        <v>914</v>
      </c>
    </row>
    <row r="800" spans="1:8" x14ac:dyDescent="0.2">
      <c r="A800" s="10" t="s">
        <v>1590</v>
      </c>
      <c r="B800" s="11">
        <v>37305</v>
      </c>
      <c r="C800" s="10">
        <v>795</v>
      </c>
      <c r="F800" s="7" t="s">
        <v>1623</v>
      </c>
      <c r="G800" s="12">
        <v>37305</v>
      </c>
      <c r="H800" s="7">
        <v>820</v>
      </c>
    </row>
    <row r="801" spans="1:8" x14ac:dyDescent="0.2">
      <c r="A801" s="10" t="s">
        <v>1435</v>
      </c>
      <c r="B801" s="11">
        <v>37305</v>
      </c>
      <c r="C801" s="10">
        <v>796</v>
      </c>
      <c r="F801" s="7" t="s">
        <v>312</v>
      </c>
      <c r="G801" s="12">
        <v>146733</v>
      </c>
      <c r="H801" s="7">
        <v>157</v>
      </c>
    </row>
    <row r="802" spans="1:8" x14ac:dyDescent="0.2">
      <c r="A802" s="10" t="s">
        <v>1624</v>
      </c>
      <c r="B802" s="11">
        <v>37305</v>
      </c>
      <c r="C802" s="10">
        <v>797</v>
      </c>
      <c r="F802" s="7" t="s">
        <v>170</v>
      </c>
      <c r="G802" s="12">
        <v>238752</v>
      </c>
      <c r="H802" s="7">
        <v>80</v>
      </c>
    </row>
    <row r="803" spans="1:8" x14ac:dyDescent="0.2">
      <c r="A803" s="10" t="s">
        <v>1618</v>
      </c>
      <c r="B803" s="11">
        <v>37305</v>
      </c>
      <c r="C803" s="10">
        <v>798</v>
      </c>
      <c r="F803" s="7" t="s">
        <v>1558</v>
      </c>
      <c r="G803" s="12">
        <v>44766</v>
      </c>
      <c r="H803" s="7">
        <v>656</v>
      </c>
    </row>
    <row r="804" spans="1:8" x14ac:dyDescent="0.2">
      <c r="A804" s="10" t="s">
        <v>573</v>
      </c>
      <c r="B804" s="11">
        <v>37305</v>
      </c>
      <c r="C804" s="10">
        <v>799</v>
      </c>
      <c r="F804" s="7" t="s">
        <v>1288</v>
      </c>
      <c r="G804" s="12">
        <v>72123</v>
      </c>
      <c r="H804" s="7">
        <v>379</v>
      </c>
    </row>
    <row r="805" spans="1:8" x14ac:dyDescent="0.2">
      <c r="A805" s="10" t="s">
        <v>448</v>
      </c>
      <c r="B805" s="11">
        <v>37305</v>
      </c>
      <c r="C805" s="10">
        <v>800</v>
      </c>
      <c r="F805" s="7" t="s">
        <v>1625</v>
      </c>
      <c r="G805" s="12">
        <v>34818</v>
      </c>
      <c r="H805" s="7">
        <v>838</v>
      </c>
    </row>
    <row r="806" spans="1:8" x14ac:dyDescent="0.2">
      <c r="A806" s="10" t="s">
        <v>115</v>
      </c>
      <c r="B806" s="11">
        <v>37305</v>
      </c>
      <c r="C806" s="10">
        <v>801</v>
      </c>
      <c r="F806" s="7" t="s">
        <v>1384</v>
      </c>
      <c r="G806" s="12">
        <v>62175</v>
      </c>
      <c r="H806" s="7">
        <v>446</v>
      </c>
    </row>
    <row r="807" spans="1:8" x14ac:dyDescent="0.2">
      <c r="A807" s="10" t="s">
        <v>1626</v>
      </c>
      <c r="B807" s="11">
        <v>37305</v>
      </c>
      <c r="C807" s="10">
        <v>802</v>
      </c>
      <c r="F807" s="7" t="s">
        <v>360</v>
      </c>
      <c r="G807" s="12">
        <v>134298</v>
      </c>
      <c r="H807" s="7">
        <v>184</v>
      </c>
    </row>
    <row r="808" spans="1:8" x14ac:dyDescent="0.2">
      <c r="A808" s="10" t="s">
        <v>264</v>
      </c>
      <c r="B808" s="11">
        <v>37305</v>
      </c>
      <c r="C808" s="10">
        <v>803</v>
      </c>
      <c r="F808" s="7" t="s">
        <v>1586</v>
      </c>
      <c r="G808" s="12">
        <v>42279</v>
      </c>
      <c r="H808" s="7">
        <v>706</v>
      </c>
    </row>
    <row r="809" spans="1:8" x14ac:dyDescent="0.2">
      <c r="A809" s="10" t="s">
        <v>319</v>
      </c>
      <c r="B809" s="11">
        <v>37305</v>
      </c>
      <c r="C809" s="10">
        <v>804</v>
      </c>
      <c r="F809" s="7" t="s">
        <v>203</v>
      </c>
      <c r="G809" s="12">
        <v>211395</v>
      </c>
      <c r="H809" s="7">
        <v>97</v>
      </c>
    </row>
    <row r="810" spans="1:8" x14ac:dyDescent="0.2">
      <c r="A810" s="10" t="s">
        <v>1387</v>
      </c>
      <c r="B810" s="11">
        <v>37305</v>
      </c>
      <c r="C810" s="10">
        <v>805</v>
      </c>
      <c r="F810" s="7" t="s">
        <v>1605</v>
      </c>
      <c r="G810" s="12">
        <v>39792</v>
      </c>
      <c r="H810" s="7">
        <v>753</v>
      </c>
    </row>
    <row r="811" spans="1:8" x14ac:dyDescent="0.2">
      <c r="A811" s="10" t="s">
        <v>1358</v>
      </c>
      <c r="B811" s="11">
        <v>37305</v>
      </c>
      <c r="C811" s="10">
        <v>806</v>
      </c>
      <c r="F811" s="7" t="s">
        <v>1627</v>
      </c>
      <c r="G811" s="12">
        <v>32331</v>
      </c>
      <c r="H811" s="7">
        <v>920</v>
      </c>
    </row>
    <row r="812" spans="1:8" x14ac:dyDescent="0.2">
      <c r="A812" s="10" t="s">
        <v>1401</v>
      </c>
      <c r="B812" s="11">
        <v>37305</v>
      </c>
      <c r="C812" s="10">
        <v>807</v>
      </c>
      <c r="F812" s="7" t="s">
        <v>389</v>
      </c>
      <c r="G812" s="12">
        <v>126837</v>
      </c>
      <c r="H812" s="7">
        <v>203</v>
      </c>
    </row>
    <row r="813" spans="1:8" x14ac:dyDescent="0.2">
      <c r="A813" s="10" t="s">
        <v>1628</v>
      </c>
      <c r="B813" s="11">
        <v>37305</v>
      </c>
      <c r="C813" s="10">
        <v>808</v>
      </c>
      <c r="F813" s="7" t="s">
        <v>1624</v>
      </c>
      <c r="G813" s="12">
        <v>37305</v>
      </c>
      <c r="H813" s="7">
        <v>797</v>
      </c>
    </row>
    <row r="814" spans="1:8" x14ac:dyDescent="0.2">
      <c r="A814" s="10" t="s">
        <v>1629</v>
      </c>
      <c r="B814" s="11">
        <v>37305</v>
      </c>
      <c r="C814" s="10">
        <v>809</v>
      </c>
      <c r="F814" s="7" t="s">
        <v>1245</v>
      </c>
      <c r="G814" s="12">
        <v>79584</v>
      </c>
      <c r="H814" s="7">
        <v>342</v>
      </c>
    </row>
    <row r="815" spans="1:8" x14ac:dyDescent="0.2">
      <c r="A815" s="10" t="s">
        <v>1630</v>
      </c>
      <c r="B815" s="11">
        <v>37305</v>
      </c>
      <c r="C815" s="10">
        <v>810</v>
      </c>
      <c r="F815" s="7" t="s">
        <v>1529</v>
      </c>
      <c r="G815" s="12">
        <v>47253</v>
      </c>
      <c r="H815" s="7">
        <v>617</v>
      </c>
    </row>
    <row r="816" spans="1:8" x14ac:dyDescent="0.2">
      <c r="A816" s="10" t="s">
        <v>1744</v>
      </c>
      <c r="B816" s="11">
        <v>37305</v>
      </c>
      <c r="C816" s="10">
        <v>811</v>
      </c>
      <c r="F816" s="7" t="s">
        <v>1631</v>
      </c>
      <c r="G816" s="12">
        <v>37305</v>
      </c>
      <c r="H816" s="7">
        <v>817</v>
      </c>
    </row>
    <row r="817" spans="1:8" x14ac:dyDescent="0.2">
      <c r="A817" s="10" t="s">
        <v>1632</v>
      </c>
      <c r="B817" s="11">
        <v>37305</v>
      </c>
      <c r="C817" s="10">
        <v>812</v>
      </c>
      <c r="F817" s="7" t="s">
        <v>118</v>
      </c>
      <c r="G817" s="12">
        <v>323310</v>
      </c>
      <c r="H817" s="7">
        <v>52</v>
      </c>
    </row>
    <row r="818" spans="1:8" x14ac:dyDescent="0.2">
      <c r="A818" s="10" t="s">
        <v>307</v>
      </c>
      <c r="B818" s="11">
        <v>37305</v>
      </c>
      <c r="C818" s="10">
        <v>813</v>
      </c>
      <c r="F818" s="7" t="s">
        <v>162</v>
      </c>
      <c r="G818" s="12">
        <v>248700</v>
      </c>
      <c r="H818" s="7">
        <v>75</v>
      </c>
    </row>
    <row r="819" spans="1:8" x14ac:dyDescent="0.2">
      <c r="A819" s="10" t="s">
        <v>1593</v>
      </c>
      <c r="B819" s="11">
        <v>37305</v>
      </c>
      <c r="C819" s="10">
        <v>814</v>
      </c>
      <c r="F819" s="7" t="s">
        <v>1346</v>
      </c>
      <c r="G819" s="12">
        <v>67149</v>
      </c>
      <c r="H819" s="7">
        <v>413</v>
      </c>
    </row>
    <row r="820" spans="1:8" x14ac:dyDescent="0.2">
      <c r="A820" s="10" t="s">
        <v>1265</v>
      </c>
      <c r="B820" s="11">
        <v>37305</v>
      </c>
      <c r="C820" s="10">
        <v>815</v>
      </c>
      <c r="F820" s="7" t="s">
        <v>1620</v>
      </c>
      <c r="G820" s="12">
        <v>37305</v>
      </c>
      <c r="H820" s="7">
        <v>793</v>
      </c>
    </row>
    <row r="821" spans="1:8" x14ac:dyDescent="0.2">
      <c r="A821" s="10" t="s">
        <v>1745</v>
      </c>
      <c r="B821" s="11">
        <v>37305</v>
      </c>
      <c r="C821" s="10">
        <v>816</v>
      </c>
      <c r="F821" s="7" t="s">
        <v>1626</v>
      </c>
      <c r="G821" s="12">
        <v>37305</v>
      </c>
      <c r="H821" s="7">
        <v>802</v>
      </c>
    </row>
    <row r="822" spans="1:8" x14ac:dyDescent="0.2">
      <c r="A822" s="10" t="s">
        <v>1631</v>
      </c>
      <c r="B822" s="11">
        <v>37305</v>
      </c>
      <c r="C822" s="10">
        <v>817</v>
      </c>
      <c r="F822" s="7" t="s">
        <v>546</v>
      </c>
      <c r="G822" s="12">
        <v>87045</v>
      </c>
      <c r="H822" s="7">
        <v>308</v>
      </c>
    </row>
    <row r="823" spans="1:8" x14ac:dyDescent="0.2">
      <c r="A823" s="10" t="s">
        <v>305</v>
      </c>
      <c r="B823" s="11">
        <v>37305</v>
      </c>
      <c r="C823" s="10">
        <v>818</v>
      </c>
      <c r="F823" s="7" t="s">
        <v>1254</v>
      </c>
      <c r="G823" s="12">
        <v>77097</v>
      </c>
      <c r="H823" s="7">
        <v>347</v>
      </c>
    </row>
    <row r="824" spans="1:8" x14ac:dyDescent="0.2">
      <c r="A824" s="10" t="s">
        <v>206</v>
      </c>
      <c r="B824" s="11">
        <v>37305</v>
      </c>
      <c r="C824" s="10">
        <v>819</v>
      </c>
      <c r="F824" s="7" t="s">
        <v>1633</v>
      </c>
      <c r="G824" s="12">
        <v>29844</v>
      </c>
      <c r="H824" s="7">
        <v>968</v>
      </c>
    </row>
    <row r="825" spans="1:8" x14ac:dyDescent="0.2">
      <c r="A825" s="10" t="s">
        <v>1623</v>
      </c>
      <c r="B825" s="11">
        <v>37305</v>
      </c>
      <c r="C825" s="10">
        <v>820</v>
      </c>
      <c r="F825" s="7" t="s">
        <v>1356</v>
      </c>
      <c r="G825" s="12">
        <v>67149</v>
      </c>
      <c r="H825" s="7">
        <v>421</v>
      </c>
    </row>
    <row r="826" spans="1:8" x14ac:dyDescent="0.2">
      <c r="A826" s="10" t="s">
        <v>1490</v>
      </c>
      <c r="B826" s="11">
        <v>37305</v>
      </c>
      <c r="C826" s="10">
        <v>821</v>
      </c>
      <c r="F826" s="7" t="s">
        <v>1512</v>
      </c>
      <c r="G826" s="12">
        <v>49740</v>
      </c>
      <c r="H826" s="7">
        <v>582</v>
      </c>
    </row>
    <row r="827" spans="1:8" x14ac:dyDescent="0.2">
      <c r="A827" s="10" t="s">
        <v>1634</v>
      </c>
      <c r="B827" s="11">
        <v>37305</v>
      </c>
      <c r="C827" s="10">
        <v>822</v>
      </c>
      <c r="F827" s="7" t="s">
        <v>1454</v>
      </c>
      <c r="G827" s="12">
        <v>57201</v>
      </c>
      <c r="H827" s="7">
        <v>514</v>
      </c>
    </row>
    <row r="828" spans="1:8" x14ac:dyDescent="0.2">
      <c r="A828" s="10" t="s">
        <v>1352</v>
      </c>
      <c r="B828" s="11">
        <v>37305</v>
      </c>
      <c r="C828" s="10">
        <v>823</v>
      </c>
      <c r="F828" s="7" t="s">
        <v>391</v>
      </c>
      <c r="G828" s="12">
        <v>126837</v>
      </c>
      <c r="H828" s="7">
        <v>204</v>
      </c>
    </row>
    <row r="829" spans="1:8" x14ac:dyDescent="0.2">
      <c r="A829" s="10" t="s">
        <v>1527</v>
      </c>
      <c r="B829" s="11">
        <v>37305</v>
      </c>
      <c r="C829" s="10">
        <v>824</v>
      </c>
      <c r="F829" s="7" t="s">
        <v>578</v>
      </c>
      <c r="G829" s="12">
        <v>82071</v>
      </c>
      <c r="H829" s="7">
        <v>329</v>
      </c>
    </row>
    <row r="830" spans="1:8" x14ac:dyDescent="0.2">
      <c r="A830" s="10" t="s">
        <v>455</v>
      </c>
      <c r="B830" s="11">
        <v>37305</v>
      </c>
      <c r="C830" s="10">
        <v>825</v>
      </c>
      <c r="F830" s="7" t="s">
        <v>1514</v>
      </c>
      <c r="G830" s="12">
        <v>49740</v>
      </c>
      <c r="H830" s="7">
        <v>584</v>
      </c>
    </row>
    <row r="831" spans="1:8" x14ac:dyDescent="0.2">
      <c r="A831" s="10" t="s">
        <v>508</v>
      </c>
      <c r="B831" s="11">
        <v>37305</v>
      </c>
      <c r="C831" s="10">
        <v>826</v>
      </c>
      <c r="F831" s="7" t="s">
        <v>556</v>
      </c>
      <c r="G831" s="12">
        <v>87045</v>
      </c>
      <c r="H831" s="7">
        <v>315</v>
      </c>
    </row>
    <row r="832" spans="1:8" x14ac:dyDescent="0.2">
      <c r="A832" s="10" t="s">
        <v>1380</v>
      </c>
      <c r="B832" s="11">
        <v>37305</v>
      </c>
      <c r="C832" s="10">
        <v>827</v>
      </c>
      <c r="F832" s="7" t="s">
        <v>1367</v>
      </c>
      <c r="G832" s="12">
        <v>64662</v>
      </c>
      <c r="H832" s="7">
        <v>432</v>
      </c>
    </row>
    <row r="833" spans="1:8" x14ac:dyDescent="0.2">
      <c r="A833" s="10" t="s">
        <v>571</v>
      </c>
      <c r="B833" s="11">
        <v>37305</v>
      </c>
      <c r="C833" s="10">
        <v>828</v>
      </c>
      <c r="F833" s="7" t="s">
        <v>84</v>
      </c>
      <c r="G833" s="12">
        <v>460095</v>
      </c>
      <c r="H833" s="7">
        <v>34</v>
      </c>
    </row>
    <row r="834" spans="1:8" x14ac:dyDescent="0.2">
      <c r="A834" s="10" t="s">
        <v>1599</v>
      </c>
      <c r="B834" s="11">
        <v>37305</v>
      </c>
      <c r="C834" s="10">
        <v>829</v>
      </c>
      <c r="F834" s="7" t="s">
        <v>1635</v>
      </c>
      <c r="G834" s="12">
        <v>34818</v>
      </c>
      <c r="H834" s="7">
        <v>844</v>
      </c>
    </row>
    <row r="835" spans="1:8" x14ac:dyDescent="0.2">
      <c r="A835" s="10" t="s">
        <v>149</v>
      </c>
      <c r="B835" s="11">
        <v>37305</v>
      </c>
      <c r="C835" s="10">
        <v>830</v>
      </c>
      <c r="F835" s="7" t="s">
        <v>1579</v>
      </c>
      <c r="G835" s="12">
        <v>42279</v>
      </c>
      <c r="H835" s="7">
        <v>689</v>
      </c>
    </row>
    <row r="836" spans="1:8" x14ac:dyDescent="0.2">
      <c r="A836" s="10" t="s">
        <v>1421</v>
      </c>
      <c r="B836" s="11">
        <v>34818</v>
      </c>
      <c r="C836" s="10">
        <v>831</v>
      </c>
      <c r="F836" s="7" t="s">
        <v>1551</v>
      </c>
      <c r="G836" s="12">
        <v>44766</v>
      </c>
      <c r="H836" s="7">
        <v>646</v>
      </c>
    </row>
    <row r="837" spans="1:8" x14ac:dyDescent="0.2">
      <c r="A837" s="10" t="s">
        <v>1636</v>
      </c>
      <c r="B837" s="11">
        <v>34818</v>
      </c>
      <c r="C837" s="10">
        <v>832</v>
      </c>
      <c r="F837" s="7" t="s">
        <v>1572</v>
      </c>
      <c r="G837" s="12">
        <v>42279</v>
      </c>
      <c r="H837" s="7">
        <v>680</v>
      </c>
    </row>
    <row r="838" spans="1:8" x14ac:dyDescent="0.2">
      <c r="A838" s="10" t="s">
        <v>1901</v>
      </c>
      <c r="B838" s="11">
        <v>34818</v>
      </c>
      <c r="C838" s="10">
        <v>833</v>
      </c>
      <c r="F838" s="7" t="s">
        <v>1485</v>
      </c>
      <c r="G838" s="12">
        <v>52227</v>
      </c>
      <c r="H838" s="7">
        <v>549</v>
      </c>
    </row>
    <row r="839" spans="1:8" x14ac:dyDescent="0.2">
      <c r="A839" s="10" t="s">
        <v>1581</v>
      </c>
      <c r="B839" s="11">
        <v>34818</v>
      </c>
      <c r="C839" s="10">
        <v>834</v>
      </c>
      <c r="F839" s="7" t="s">
        <v>1571</v>
      </c>
      <c r="G839" s="12">
        <v>42279</v>
      </c>
      <c r="H839" s="7">
        <v>679</v>
      </c>
    </row>
    <row r="840" spans="1:8" x14ac:dyDescent="0.2">
      <c r="A840" s="10" t="s">
        <v>1533</v>
      </c>
      <c r="B840" s="11">
        <v>34818</v>
      </c>
      <c r="C840" s="10">
        <v>835</v>
      </c>
      <c r="F840" s="7" t="s">
        <v>1179</v>
      </c>
      <c r="G840" s="12">
        <v>82071</v>
      </c>
      <c r="H840" s="7">
        <v>332</v>
      </c>
    </row>
    <row r="841" spans="1:8" x14ac:dyDescent="0.2">
      <c r="A841" s="10" t="s">
        <v>133</v>
      </c>
      <c r="B841" s="11">
        <v>34818</v>
      </c>
      <c r="C841" s="10">
        <v>836</v>
      </c>
      <c r="F841" s="7" t="s">
        <v>1637</v>
      </c>
      <c r="G841" s="12">
        <v>32331</v>
      </c>
      <c r="H841" s="7">
        <v>935</v>
      </c>
    </row>
    <row r="842" spans="1:8" x14ac:dyDescent="0.2">
      <c r="A842" s="10" t="s">
        <v>545</v>
      </c>
      <c r="B842" s="11">
        <v>34818</v>
      </c>
      <c r="C842" s="10">
        <v>837</v>
      </c>
      <c r="F842" s="7" t="s">
        <v>288</v>
      </c>
      <c r="G842" s="12">
        <v>161655</v>
      </c>
      <c r="H842" s="7">
        <v>144</v>
      </c>
    </row>
    <row r="843" spans="1:8" x14ac:dyDescent="0.2">
      <c r="A843" s="10" t="s">
        <v>1625</v>
      </c>
      <c r="B843" s="11">
        <v>34818</v>
      </c>
      <c r="C843" s="10">
        <v>838</v>
      </c>
      <c r="F843" s="7" t="s">
        <v>509</v>
      </c>
      <c r="G843" s="12">
        <v>96993</v>
      </c>
      <c r="H843" s="7">
        <v>279</v>
      </c>
    </row>
    <row r="844" spans="1:8" x14ac:dyDescent="0.2">
      <c r="A844" s="10" t="s">
        <v>1638</v>
      </c>
      <c r="B844" s="11">
        <v>34818</v>
      </c>
      <c r="C844" s="10">
        <v>839</v>
      </c>
      <c r="F844" s="7" t="s">
        <v>1613</v>
      </c>
      <c r="G844" s="12">
        <v>37305</v>
      </c>
      <c r="H844" s="7">
        <v>778</v>
      </c>
    </row>
    <row r="845" spans="1:8" x14ac:dyDescent="0.2">
      <c r="A845" s="10" t="s">
        <v>135</v>
      </c>
      <c r="B845" s="11">
        <v>34818</v>
      </c>
      <c r="C845" s="10">
        <v>840</v>
      </c>
      <c r="F845" s="7" t="s">
        <v>1502</v>
      </c>
      <c r="G845" s="12">
        <v>52227</v>
      </c>
      <c r="H845" s="7">
        <v>569</v>
      </c>
    </row>
    <row r="846" spans="1:8" x14ac:dyDescent="0.2">
      <c r="A846" s="10" t="s">
        <v>1639</v>
      </c>
      <c r="B846" s="11">
        <v>34818</v>
      </c>
      <c r="C846" s="10">
        <v>841</v>
      </c>
      <c r="F846" s="7" t="s">
        <v>1588</v>
      </c>
      <c r="G846" s="12">
        <v>42279</v>
      </c>
      <c r="H846" s="7">
        <v>710</v>
      </c>
    </row>
    <row r="847" spans="1:8" x14ac:dyDescent="0.2">
      <c r="A847" s="10" t="s">
        <v>1595</v>
      </c>
      <c r="B847" s="11">
        <v>34818</v>
      </c>
      <c r="C847" s="10">
        <v>842</v>
      </c>
      <c r="F847" s="7" t="s">
        <v>1354</v>
      </c>
      <c r="G847" s="12">
        <v>67149</v>
      </c>
      <c r="H847" s="7">
        <v>420</v>
      </c>
    </row>
    <row r="848" spans="1:8" x14ac:dyDescent="0.2">
      <c r="A848" s="10" t="s">
        <v>400</v>
      </c>
      <c r="B848" s="11">
        <v>34818</v>
      </c>
      <c r="C848" s="10">
        <v>843</v>
      </c>
      <c r="F848" s="7" t="s">
        <v>1511</v>
      </c>
      <c r="G848" s="12">
        <v>49740</v>
      </c>
      <c r="H848" s="7">
        <v>580</v>
      </c>
    </row>
    <row r="849" spans="1:8" x14ac:dyDescent="0.2">
      <c r="A849" s="10" t="s">
        <v>1635</v>
      </c>
      <c r="B849" s="11">
        <v>34818</v>
      </c>
      <c r="C849" s="10">
        <v>844</v>
      </c>
      <c r="F849" s="7" t="s">
        <v>1486</v>
      </c>
      <c r="G849" s="12">
        <v>52227</v>
      </c>
      <c r="H849" s="7">
        <v>550</v>
      </c>
    </row>
    <row r="850" spans="1:8" x14ac:dyDescent="0.2">
      <c r="A850" s="10" t="s">
        <v>1508</v>
      </c>
      <c r="B850" s="11">
        <v>34818</v>
      </c>
      <c r="C850" s="10">
        <v>845</v>
      </c>
      <c r="F850" s="7" t="s">
        <v>472</v>
      </c>
      <c r="G850" s="12">
        <v>104454</v>
      </c>
      <c r="H850" s="7">
        <v>254</v>
      </c>
    </row>
    <row r="851" spans="1:8" x14ac:dyDescent="0.2">
      <c r="A851" s="10" t="s">
        <v>479</v>
      </c>
      <c r="B851" s="11">
        <v>34818</v>
      </c>
      <c r="C851" s="10">
        <v>846</v>
      </c>
      <c r="F851" s="7" t="s">
        <v>194</v>
      </c>
      <c r="G851" s="12">
        <v>226317</v>
      </c>
      <c r="H851" s="7">
        <v>92</v>
      </c>
    </row>
    <row r="852" spans="1:8" x14ac:dyDescent="0.2">
      <c r="A852" s="10" t="s">
        <v>1310</v>
      </c>
      <c r="B852" s="11">
        <v>34818</v>
      </c>
      <c r="C852" s="10">
        <v>847</v>
      </c>
      <c r="F852" s="7" t="s">
        <v>1362</v>
      </c>
      <c r="G852" s="12">
        <v>64662</v>
      </c>
      <c r="H852" s="7">
        <v>428</v>
      </c>
    </row>
    <row r="853" spans="1:8" x14ac:dyDescent="0.2">
      <c r="A853" s="10" t="s">
        <v>1640</v>
      </c>
      <c r="B853" s="11">
        <v>34818</v>
      </c>
      <c r="C853" s="10">
        <v>848</v>
      </c>
      <c r="F853" s="7" t="s">
        <v>256</v>
      </c>
      <c r="G853" s="12">
        <v>174090</v>
      </c>
      <c r="H853" s="7">
        <v>126</v>
      </c>
    </row>
    <row r="854" spans="1:8" x14ac:dyDescent="0.2">
      <c r="A854" s="10" t="s">
        <v>1746</v>
      </c>
      <c r="B854" s="11">
        <v>34818</v>
      </c>
      <c r="C854" s="10">
        <v>849</v>
      </c>
      <c r="F854" s="7" t="s">
        <v>376</v>
      </c>
      <c r="G854" s="12">
        <v>129324</v>
      </c>
      <c r="H854" s="7">
        <v>195</v>
      </c>
    </row>
    <row r="855" spans="1:8" x14ac:dyDescent="0.2">
      <c r="A855" s="10" t="s">
        <v>363</v>
      </c>
      <c r="B855" s="11">
        <v>34818</v>
      </c>
      <c r="C855" s="10">
        <v>850</v>
      </c>
      <c r="F855" s="7" t="s">
        <v>1418</v>
      </c>
      <c r="G855" s="12">
        <v>59688</v>
      </c>
      <c r="H855" s="7">
        <v>484</v>
      </c>
    </row>
    <row r="856" spans="1:8" x14ac:dyDescent="0.2">
      <c r="A856" s="10" t="s">
        <v>1747</v>
      </c>
      <c r="B856" s="11">
        <v>34818</v>
      </c>
      <c r="C856" s="10">
        <v>851</v>
      </c>
      <c r="F856" s="7" t="s">
        <v>1474</v>
      </c>
      <c r="G856" s="12">
        <v>54714</v>
      </c>
      <c r="H856" s="7">
        <v>531</v>
      </c>
    </row>
    <row r="857" spans="1:8" x14ac:dyDescent="0.2">
      <c r="A857" s="10" t="s">
        <v>506</v>
      </c>
      <c r="B857" s="11">
        <v>34818</v>
      </c>
      <c r="C857" s="10">
        <v>852</v>
      </c>
      <c r="F857" s="7" t="s">
        <v>1641</v>
      </c>
      <c r="G857" s="12">
        <v>32331</v>
      </c>
      <c r="H857" s="7">
        <v>924</v>
      </c>
    </row>
    <row r="858" spans="1:8" x14ac:dyDescent="0.2">
      <c r="A858" s="10" t="s">
        <v>387</v>
      </c>
      <c r="B858" s="11">
        <v>34818</v>
      </c>
      <c r="C858" s="10">
        <v>853</v>
      </c>
      <c r="F858" s="7" t="s">
        <v>1562</v>
      </c>
      <c r="G858" s="12">
        <v>44766</v>
      </c>
      <c r="H858" s="7">
        <v>665</v>
      </c>
    </row>
    <row r="859" spans="1:8" x14ac:dyDescent="0.2">
      <c r="A859" s="10" t="s">
        <v>1642</v>
      </c>
      <c r="B859" s="11">
        <v>34818</v>
      </c>
      <c r="C859" s="10">
        <v>854</v>
      </c>
      <c r="F859" s="7" t="s">
        <v>1493</v>
      </c>
      <c r="G859" s="12">
        <v>52227</v>
      </c>
      <c r="H859" s="7">
        <v>556</v>
      </c>
    </row>
    <row r="860" spans="1:8" x14ac:dyDescent="0.2">
      <c r="A860" s="10" t="s">
        <v>177</v>
      </c>
      <c r="B860" s="11">
        <v>34818</v>
      </c>
      <c r="C860" s="10">
        <v>855</v>
      </c>
      <c r="F860" s="7" t="s">
        <v>1888</v>
      </c>
      <c r="G860" s="12">
        <v>2501922</v>
      </c>
      <c r="H860" s="7">
        <v>1</v>
      </c>
    </row>
    <row r="861" spans="1:8" x14ac:dyDescent="0.2">
      <c r="A861" s="10" t="s">
        <v>395</v>
      </c>
      <c r="B861" s="11">
        <v>34818</v>
      </c>
      <c r="C861" s="10">
        <v>856</v>
      </c>
      <c r="F861" s="7" t="s">
        <v>1643</v>
      </c>
      <c r="G861" s="12">
        <v>32331</v>
      </c>
      <c r="H861" s="7">
        <v>913</v>
      </c>
    </row>
    <row r="862" spans="1:8" x14ac:dyDescent="0.2">
      <c r="A862" s="10" t="s">
        <v>1369</v>
      </c>
      <c r="B862" s="11">
        <v>34818</v>
      </c>
      <c r="C862" s="10">
        <v>857</v>
      </c>
      <c r="F862" s="7" t="s">
        <v>1500</v>
      </c>
      <c r="G862" s="12">
        <v>52227</v>
      </c>
      <c r="H862" s="7">
        <v>567</v>
      </c>
    </row>
    <row r="863" spans="1:8" x14ac:dyDescent="0.2">
      <c r="A863" s="10" t="s">
        <v>1644</v>
      </c>
      <c r="B863" s="11">
        <v>34818</v>
      </c>
      <c r="C863" s="10">
        <v>858</v>
      </c>
      <c r="F863" s="7" t="s">
        <v>350</v>
      </c>
      <c r="G863" s="12">
        <v>136785</v>
      </c>
      <c r="H863" s="7">
        <v>178</v>
      </c>
    </row>
    <row r="864" spans="1:8" x14ac:dyDescent="0.2">
      <c r="A864" s="10" t="s">
        <v>516</v>
      </c>
      <c r="B864" s="11">
        <v>34818</v>
      </c>
      <c r="C864" s="10">
        <v>859</v>
      </c>
      <c r="F864" s="7" t="s">
        <v>1594</v>
      </c>
      <c r="G864" s="12">
        <v>39792</v>
      </c>
      <c r="H864" s="7">
        <v>726</v>
      </c>
    </row>
    <row r="865" spans="1:8" x14ac:dyDescent="0.2">
      <c r="A865" s="10" t="s">
        <v>284</v>
      </c>
      <c r="B865" s="11">
        <v>34818</v>
      </c>
      <c r="C865" s="10">
        <v>860</v>
      </c>
      <c r="F865" s="7" t="s">
        <v>1600</v>
      </c>
      <c r="G865" s="12">
        <v>39792</v>
      </c>
      <c r="H865" s="7">
        <v>738</v>
      </c>
    </row>
    <row r="866" spans="1:8" x14ac:dyDescent="0.2">
      <c r="A866" s="10" t="s">
        <v>564</v>
      </c>
      <c r="B866" s="11">
        <v>34818</v>
      </c>
      <c r="C866" s="10">
        <v>861</v>
      </c>
      <c r="F866" s="7" t="s">
        <v>1645</v>
      </c>
      <c r="G866" s="12">
        <v>29844</v>
      </c>
      <c r="H866" s="7">
        <v>965</v>
      </c>
    </row>
    <row r="867" spans="1:8" x14ac:dyDescent="0.2">
      <c r="A867" s="10" t="s">
        <v>1488</v>
      </c>
      <c r="B867" s="11">
        <v>34818</v>
      </c>
      <c r="C867" s="10">
        <v>862</v>
      </c>
      <c r="F867" s="7" t="s">
        <v>491</v>
      </c>
      <c r="G867" s="12">
        <v>99480</v>
      </c>
      <c r="H867" s="7">
        <v>268</v>
      </c>
    </row>
    <row r="868" spans="1:8" x14ac:dyDescent="0.2">
      <c r="A868" s="10" t="s">
        <v>1483</v>
      </c>
      <c r="B868" s="11">
        <v>34818</v>
      </c>
      <c r="C868" s="10">
        <v>863</v>
      </c>
      <c r="F868" s="7" t="s">
        <v>1403</v>
      </c>
      <c r="G868" s="12">
        <v>62175</v>
      </c>
      <c r="H868" s="7">
        <v>464</v>
      </c>
    </row>
    <row r="869" spans="1:8" x14ac:dyDescent="0.2">
      <c r="A869" s="10" t="s">
        <v>268</v>
      </c>
      <c r="B869" s="11">
        <v>34818</v>
      </c>
      <c r="C869" s="10">
        <v>864</v>
      </c>
      <c r="F869" s="7" t="s">
        <v>1591</v>
      </c>
      <c r="G869" s="12">
        <v>39792</v>
      </c>
      <c r="H869" s="7">
        <v>717</v>
      </c>
    </row>
    <row r="870" spans="1:8" x14ac:dyDescent="0.2">
      <c r="A870" s="10" t="s">
        <v>1621</v>
      </c>
      <c r="B870" s="11">
        <v>34818</v>
      </c>
      <c r="C870" s="10">
        <v>865</v>
      </c>
      <c r="F870" s="7" t="s">
        <v>1628</v>
      </c>
      <c r="G870" s="12">
        <v>37305</v>
      </c>
      <c r="H870" s="7">
        <v>808</v>
      </c>
    </row>
    <row r="871" spans="1:8" x14ac:dyDescent="0.2">
      <c r="A871" s="10" t="s">
        <v>1597</v>
      </c>
      <c r="B871" s="11">
        <v>34818</v>
      </c>
      <c r="C871" s="10">
        <v>866</v>
      </c>
      <c r="F871" s="7" t="s">
        <v>324</v>
      </c>
      <c r="G871" s="12">
        <v>141759</v>
      </c>
      <c r="H871" s="7">
        <v>163</v>
      </c>
    </row>
    <row r="872" spans="1:8" x14ac:dyDescent="0.2">
      <c r="A872" s="10" t="s">
        <v>1377</v>
      </c>
      <c r="B872" s="11">
        <v>34818</v>
      </c>
      <c r="C872" s="10">
        <v>867</v>
      </c>
      <c r="F872" s="7" t="s">
        <v>1539</v>
      </c>
      <c r="G872" s="12">
        <v>47253</v>
      </c>
      <c r="H872" s="7">
        <v>628</v>
      </c>
    </row>
    <row r="873" spans="1:8" x14ac:dyDescent="0.2">
      <c r="A873" s="10" t="s">
        <v>239</v>
      </c>
      <c r="B873" s="11">
        <v>34818</v>
      </c>
      <c r="C873" s="10">
        <v>868</v>
      </c>
      <c r="F873" s="7" t="s">
        <v>425</v>
      </c>
      <c r="G873" s="12">
        <v>114402</v>
      </c>
      <c r="H873" s="7">
        <v>228</v>
      </c>
    </row>
    <row r="874" spans="1:8" x14ac:dyDescent="0.2">
      <c r="A874" s="10" t="s">
        <v>1556</v>
      </c>
      <c r="B874" s="11">
        <v>34818</v>
      </c>
      <c r="C874" s="10">
        <v>869</v>
      </c>
      <c r="F874" s="7" t="s">
        <v>1646</v>
      </c>
      <c r="G874" s="12">
        <v>32331</v>
      </c>
      <c r="H874" s="7">
        <v>912</v>
      </c>
    </row>
    <row r="875" spans="1:8" x14ac:dyDescent="0.2">
      <c r="A875" s="10" t="s">
        <v>558</v>
      </c>
      <c r="B875" s="11">
        <v>34818</v>
      </c>
      <c r="C875" s="10">
        <v>870</v>
      </c>
      <c r="F875" s="7" t="s">
        <v>1644</v>
      </c>
      <c r="G875" s="12">
        <v>34818</v>
      </c>
      <c r="H875" s="7">
        <v>858</v>
      </c>
    </row>
    <row r="876" spans="1:8" x14ac:dyDescent="0.2">
      <c r="A876" s="10" t="s">
        <v>1611</v>
      </c>
      <c r="B876" s="11">
        <v>34818</v>
      </c>
      <c r="C876" s="10">
        <v>871</v>
      </c>
      <c r="F876" s="7" t="s">
        <v>552</v>
      </c>
      <c r="G876" s="12">
        <v>87045</v>
      </c>
      <c r="H876" s="7">
        <v>312</v>
      </c>
    </row>
    <row r="877" spans="1:8" x14ac:dyDescent="0.2">
      <c r="A877" s="10" t="s">
        <v>1479</v>
      </c>
      <c r="B877" s="11">
        <v>34818</v>
      </c>
      <c r="C877" s="10">
        <v>872</v>
      </c>
      <c r="F877" s="7" t="s">
        <v>1636</v>
      </c>
      <c r="G877" s="12">
        <v>34818</v>
      </c>
      <c r="H877" s="7">
        <v>832</v>
      </c>
    </row>
    <row r="878" spans="1:8" x14ac:dyDescent="0.2">
      <c r="A878" s="10" t="s">
        <v>422</v>
      </c>
      <c r="B878" s="11">
        <v>34818</v>
      </c>
      <c r="C878" s="10">
        <v>873</v>
      </c>
      <c r="F878" s="7" t="s">
        <v>328</v>
      </c>
      <c r="G878" s="12">
        <v>141759</v>
      </c>
      <c r="H878" s="7">
        <v>165</v>
      </c>
    </row>
    <row r="879" spans="1:8" x14ac:dyDescent="0.2">
      <c r="A879" s="10" t="s">
        <v>477</v>
      </c>
      <c r="B879" s="11">
        <v>34818</v>
      </c>
      <c r="C879" s="10">
        <v>874</v>
      </c>
      <c r="F879" s="7" t="s">
        <v>1548</v>
      </c>
      <c r="G879" s="12">
        <v>44766</v>
      </c>
      <c r="H879" s="7">
        <v>643</v>
      </c>
    </row>
    <row r="880" spans="1:8" x14ac:dyDescent="0.2">
      <c r="A880" s="10" t="s">
        <v>1576</v>
      </c>
      <c r="B880" s="11">
        <v>34818</v>
      </c>
      <c r="C880" s="10">
        <v>875</v>
      </c>
      <c r="F880" s="7" t="s">
        <v>258</v>
      </c>
      <c r="G880" s="12">
        <v>174090</v>
      </c>
      <c r="H880" s="7">
        <v>127</v>
      </c>
    </row>
    <row r="881" spans="1:8" x14ac:dyDescent="0.2">
      <c r="A881" s="10" t="s">
        <v>1281</v>
      </c>
      <c r="B881" s="11">
        <v>34818</v>
      </c>
      <c r="C881" s="10">
        <v>876</v>
      </c>
      <c r="F881" s="7" t="s">
        <v>1251</v>
      </c>
      <c r="G881" s="12">
        <v>77097</v>
      </c>
      <c r="H881" s="7">
        <v>345</v>
      </c>
    </row>
    <row r="882" spans="1:8" x14ac:dyDescent="0.2">
      <c r="A882" s="10" t="s">
        <v>1537</v>
      </c>
      <c r="B882" s="11">
        <v>34818</v>
      </c>
      <c r="C882" s="10">
        <v>877</v>
      </c>
      <c r="F882" s="7" t="s">
        <v>116</v>
      </c>
      <c r="G882" s="12">
        <v>330771</v>
      </c>
      <c r="H882" s="7">
        <v>51</v>
      </c>
    </row>
    <row r="883" spans="1:8" x14ac:dyDescent="0.2">
      <c r="A883" s="10" t="s">
        <v>218</v>
      </c>
      <c r="B883" s="11">
        <v>34818</v>
      </c>
      <c r="C883" s="10">
        <v>878</v>
      </c>
      <c r="F883" s="7" t="s">
        <v>1351</v>
      </c>
      <c r="G883" s="12">
        <v>67149</v>
      </c>
      <c r="H883" s="7">
        <v>418</v>
      </c>
    </row>
    <row r="884" spans="1:8" x14ac:dyDescent="0.2">
      <c r="A884" s="10" t="s">
        <v>553</v>
      </c>
      <c r="B884" s="11">
        <v>34818</v>
      </c>
      <c r="C884" s="10">
        <v>879</v>
      </c>
      <c r="F884" s="7" t="s">
        <v>314</v>
      </c>
      <c r="G884" s="12">
        <v>146733</v>
      </c>
      <c r="H884" s="7">
        <v>158</v>
      </c>
    </row>
    <row r="885" spans="1:8" x14ac:dyDescent="0.2">
      <c r="A885" s="10" t="s">
        <v>418</v>
      </c>
      <c r="B885" s="11">
        <v>34818</v>
      </c>
      <c r="C885" s="10">
        <v>880</v>
      </c>
      <c r="F885" s="7" t="s">
        <v>1634</v>
      </c>
      <c r="G885" s="12">
        <v>37305</v>
      </c>
      <c r="H885" s="7">
        <v>822</v>
      </c>
    </row>
    <row r="886" spans="1:8" x14ac:dyDescent="0.2">
      <c r="A886" s="10" t="s">
        <v>147</v>
      </c>
      <c r="B886" s="11">
        <v>34818</v>
      </c>
      <c r="C886" s="10">
        <v>881</v>
      </c>
      <c r="F886" s="7" t="s">
        <v>1282</v>
      </c>
      <c r="G886" s="12">
        <v>74610</v>
      </c>
      <c r="H886" s="7">
        <v>374</v>
      </c>
    </row>
    <row r="887" spans="1:8" x14ac:dyDescent="0.2">
      <c r="A887" s="10" t="s">
        <v>450</v>
      </c>
      <c r="B887" s="11">
        <v>34818</v>
      </c>
      <c r="C887" s="10">
        <v>882</v>
      </c>
      <c r="F887" s="7" t="s">
        <v>1554</v>
      </c>
      <c r="G887" s="12">
        <v>44766</v>
      </c>
      <c r="H887" s="7">
        <v>651</v>
      </c>
    </row>
    <row r="888" spans="1:8" x14ac:dyDescent="0.2">
      <c r="A888" s="10" t="s">
        <v>1913</v>
      </c>
      <c r="B888" s="11">
        <v>34818</v>
      </c>
      <c r="C888" s="10">
        <v>883</v>
      </c>
      <c r="F888" s="7" t="s">
        <v>1647</v>
      </c>
      <c r="G888" s="12">
        <v>32331</v>
      </c>
      <c r="H888" s="7">
        <v>917</v>
      </c>
    </row>
    <row r="889" spans="1:8" x14ac:dyDescent="0.2">
      <c r="A889" s="10" t="s">
        <v>1412</v>
      </c>
      <c r="B889" s="11">
        <v>34818</v>
      </c>
      <c r="C889" s="10">
        <v>884</v>
      </c>
      <c r="F889" s="7" t="s">
        <v>1632</v>
      </c>
      <c r="G889" s="12">
        <v>37305</v>
      </c>
      <c r="H889" s="7">
        <v>812</v>
      </c>
    </row>
    <row r="890" spans="1:8" x14ac:dyDescent="0.2">
      <c r="A890" s="10" t="s">
        <v>560</v>
      </c>
      <c r="B890" s="11">
        <v>34818</v>
      </c>
      <c r="C890" s="10">
        <v>885</v>
      </c>
      <c r="F890" s="7" t="s">
        <v>219</v>
      </c>
      <c r="G890" s="12">
        <v>201447</v>
      </c>
      <c r="H890" s="7">
        <v>105</v>
      </c>
    </row>
    <row r="891" spans="1:8" x14ac:dyDescent="0.2">
      <c r="A891" s="10" t="s">
        <v>1612</v>
      </c>
      <c r="B891" s="11">
        <v>34818</v>
      </c>
      <c r="C891" s="10">
        <v>886</v>
      </c>
      <c r="F891" s="7" t="s">
        <v>1436</v>
      </c>
      <c r="G891" s="12">
        <v>57201</v>
      </c>
      <c r="H891" s="7">
        <v>499</v>
      </c>
    </row>
    <row r="892" spans="1:8" x14ac:dyDescent="0.2">
      <c r="A892" s="10" t="s">
        <v>327</v>
      </c>
      <c r="B892" s="11">
        <v>34818</v>
      </c>
      <c r="C892" s="10">
        <v>887</v>
      </c>
      <c r="F892" s="7" t="s">
        <v>514</v>
      </c>
      <c r="G892" s="12">
        <v>94506</v>
      </c>
      <c r="H892" s="7">
        <v>283</v>
      </c>
    </row>
    <row r="893" spans="1:8" x14ac:dyDescent="0.2">
      <c r="A893" s="10" t="s">
        <v>1575</v>
      </c>
      <c r="B893" s="11">
        <v>32331</v>
      </c>
      <c r="C893" s="10">
        <v>888</v>
      </c>
      <c r="F893" s="7" t="s">
        <v>1294</v>
      </c>
      <c r="G893" s="12">
        <v>72123</v>
      </c>
      <c r="H893" s="7">
        <v>383</v>
      </c>
    </row>
    <row r="894" spans="1:8" x14ac:dyDescent="0.2">
      <c r="A894" s="10" t="s">
        <v>475</v>
      </c>
      <c r="B894" s="11">
        <v>32331</v>
      </c>
      <c r="C894" s="10">
        <v>889</v>
      </c>
      <c r="F894" s="7" t="s">
        <v>1553</v>
      </c>
      <c r="G894" s="12">
        <v>44766</v>
      </c>
      <c r="H894" s="7">
        <v>650</v>
      </c>
    </row>
    <row r="895" spans="1:8" x14ac:dyDescent="0.2">
      <c r="A895" s="10" t="s">
        <v>527</v>
      </c>
      <c r="B895" s="11">
        <v>32331</v>
      </c>
      <c r="C895" s="10">
        <v>890</v>
      </c>
      <c r="F895" s="7" t="s">
        <v>1648</v>
      </c>
      <c r="G895" s="12">
        <v>32331</v>
      </c>
      <c r="H895" s="7">
        <v>932</v>
      </c>
    </row>
    <row r="896" spans="1:8" x14ac:dyDescent="0.2">
      <c r="A896" s="10" t="s">
        <v>1649</v>
      </c>
      <c r="B896" s="11">
        <v>32331</v>
      </c>
      <c r="C896" s="10">
        <v>891</v>
      </c>
      <c r="F896" s="7" t="s">
        <v>1638</v>
      </c>
      <c r="G896" s="12">
        <v>34818</v>
      </c>
      <c r="H896" s="7">
        <v>839</v>
      </c>
    </row>
    <row r="897" spans="1:8" x14ac:dyDescent="0.2">
      <c r="A897" s="10" t="s">
        <v>1534</v>
      </c>
      <c r="B897" s="11">
        <v>32331</v>
      </c>
      <c r="C897" s="10">
        <v>892</v>
      </c>
      <c r="F897" s="7" t="s">
        <v>1650</v>
      </c>
      <c r="G897" s="12">
        <v>32331</v>
      </c>
      <c r="H897" s="7">
        <v>937</v>
      </c>
    </row>
    <row r="898" spans="1:8" x14ac:dyDescent="0.2">
      <c r="A898" s="10" t="s">
        <v>1505</v>
      </c>
      <c r="B898" s="11">
        <v>32331</v>
      </c>
      <c r="C898" s="10">
        <v>893</v>
      </c>
      <c r="F898" s="7" t="s">
        <v>1546</v>
      </c>
      <c r="G898" s="12">
        <v>47253</v>
      </c>
      <c r="H898" s="7">
        <v>640</v>
      </c>
    </row>
    <row r="899" spans="1:8" x14ac:dyDescent="0.2">
      <c r="A899" s="10" t="s">
        <v>1907</v>
      </c>
      <c r="B899" s="11">
        <v>32331</v>
      </c>
      <c r="C899" s="10">
        <v>894</v>
      </c>
      <c r="F899" s="7" t="s">
        <v>1256</v>
      </c>
      <c r="G899" s="12">
        <v>77097</v>
      </c>
      <c r="H899" s="7">
        <v>348</v>
      </c>
    </row>
    <row r="900" spans="1:8" x14ac:dyDescent="0.2">
      <c r="A900" s="10" t="s">
        <v>1748</v>
      </c>
      <c r="B900" s="11">
        <v>32331</v>
      </c>
      <c r="C900" s="10">
        <v>895</v>
      </c>
      <c r="F900" s="7" t="s">
        <v>1906</v>
      </c>
      <c r="G900" s="12">
        <v>773457</v>
      </c>
      <c r="H900" s="7">
        <v>10</v>
      </c>
    </row>
    <row r="901" spans="1:8" x14ac:dyDescent="0.2">
      <c r="A901" s="10" t="s">
        <v>1891</v>
      </c>
      <c r="B901" s="11">
        <v>32331</v>
      </c>
      <c r="C901" s="10">
        <v>896</v>
      </c>
      <c r="F901" s="7" t="s">
        <v>1617</v>
      </c>
      <c r="G901" s="12">
        <v>37305</v>
      </c>
      <c r="H901" s="7">
        <v>788</v>
      </c>
    </row>
    <row r="902" spans="1:8" x14ac:dyDescent="0.2">
      <c r="A902" s="10" t="s">
        <v>462</v>
      </c>
      <c r="B902" s="11">
        <v>32331</v>
      </c>
      <c r="C902" s="10">
        <v>897</v>
      </c>
      <c r="F902" s="7" t="s">
        <v>487</v>
      </c>
      <c r="G902" s="12">
        <v>99480</v>
      </c>
      <c r="H902" s="7">
        <v>265</v>
      </c>
    </row>
    <row r="903" spans="1:8" x14ac:dyDescent="0.2">
      <c r="A903" s="10" t="s">
        <v>99</v>
      </c>
      <c r="B903" s="11">
        <v>32331</v>
      </c>
      <c r="C903" s="10">
        <v>898</v>
      </c>
      <c r="F903" s="7" t="s">
        <v>1910</v>
      </c>
      <c r="G903" s="12">
        <v>773457</v>
      </c>
      <c r="H903" s="7">
        <v>12</v>
      </c>
    </row>
    <row r="904" spans="1:8" x14ac:dyDescent="0.2">
      <c r="A904" s="10" t="s">
        <v>1903</v>
      </c>
      <c r="B904" s="11">
        <v>32331</v>
      </c>
      <c r="C904" s="10">
        <v>899</v>
      </c>
      <c r="F904" s="7" t="s">
        <v>1919</v>
      </c>
      <c r="G904" s="12">
        <v>669003</v>
      </c>
      <c r="H904" s="7">
        <v>17</v>
      </c>
    </row>
    <row r="905" spans="1:8" x14ac:dyDescent="0.2">
      <c r="A905" s="10" t="s">
        <v>393</v>
      </c>
      <c r="B905" s="11">
        <v>32331</v>
      </c>
      <c r="C905" s="10">
        <v>900</v>
      </c>
      <c r="F905" s="7" t="s">
        <v>1263</v>
      </c>
      <c r="G905" s="12">
        <v>77097</v>
      </c>
      <c r="H905" s="7">
        <v>354</v>
      </c>
    </row>
    <row r="906" spans="1:8" x14ac:dyDescent="0.2">
      <c r="A906" s="10" t="s">
        <v>1608</v>
      </c>
      <c r="B906" s="11">
        <v>32331</v>
      </c>
      <c r="C906" s="10">
        <v>901</v>
      </c>
      <c r="F906" s="7" t="s">
        <v>1619</v>
      </c>
      <c r="G906" s="12">
        <v>37305</v>
      </c>
      <c r="H906" s="7">
        <v>792</v>
      </c>
    </row>
    <row r="907" spans="1:8" x14ac:dyDescent="0.2">
      <c r="A907" s="10" t="s">
        <v>374</v>
      </c>
      <c r="B907" s="11">
        <v>32331</v>
      </c>
      <c r="C907" s="10">
        <v>902</v>
      </c>
      <c r="F907" s="7" t="s">
        <v>1274</v>
      </c>
      <c r="G907" s="12">
        <v>74610</v>
      </c>
      <c r="H907" s="7">
        <v>368</v>
      </c>
    </row>
    <row r="908" spans="1:8" x14ac:dyDescent="0.2">
      <c r="A908" s="10" t="s">
        <v>1607</v>
      </c>
      <c r="B908" s="11">
        <v>32331</v>
      </c>
      <c r="C908" s="10">
        <v>903</v>
      </c>
      <c r="F908" s="7" t="s">
        <v>146</v>
      </c>
      <c r="G908" s="12">
        <v>268596</v>
      </c>
      <c r="H908" s="7">
        <v>67</v>
      </c>
    </row>
    <row r="909" spans="1:8" x14ac:dyDescent="0.2">
      <c r="A909" s="10" t="s">
        <v>1544</v>
      </c>
      <c r="B909" s="11">
        <v>32331</v>
      </c>
      <c r="C909" s="10">
        <v>904</v>
      </c>
      <c r="F909" s="7" t="s">
        <v>1283</v>
      </c>
      <c r="G909" s="12">
        <v>74610</v>
      </c>
      <c r="H909" s="7">
        <v>375</v>
      </c>
    </row>
    <row r="910" spans="1:8" x14ac:dyDescent="0.2">
      <c r="A910" s="10" t="s">
        <v>1749</v>
      </c>
      <c r="B910" s="11">
        <v>32331</v>
      </c>
      <c r="C910" s="10">
        <v>905</v>
      </c>
      <c r="F910" s="7" t="s">
        <v>1414</v>
      </c>
      <c r="G910" s="12">
        <v>59688</v>
      </c>
      <c r="H910" s="7">
        <v>476</v>
      </c>
    </row>
    <row r="911" spans="1:8" x14ac:dyDescent="0.2">
      <c r="A911" s="10" t="s">
        <v>397</v>
      </c>
      <c r="B911" s="11">
        <v>32331</v>
      </c>
      <c r="C911" s="10">
        <v>906</v>
      </c>
      <c r="F911" s="7" t="s">
        <v>1639</v>
      </c>
      <c r="G911" s="12">
        <v>34818</v>
      </c>
      <c r="H911" s="7">
        <v>841</v>
      </c>
    </row>
    <row r="912" spans="1:8" x14ac:dyDescent="0.2">
      <c r="A912" s="10" t="s">
        <v>356</v>
      </c>
      <c r="B912" s="11">
        <v>32331</v>
      </c>
      <c r="C912" s="10">
        <v>907</v>
      </c>
      <c r="F912" s="7" t="s">
        <v>1528</v>
      </c>
      <c r="G912" s="12">
        <v>47253</v>
      </c>
      <c r="H912" s="7">
        <v>616</v>
      </c>
    </row>
    <row r="913" spans="1:8" x14ac:dyDescent="0.2">
      <c r="A913" s="10" t="s">
        <v>355</v>
      </c>
      <c r="B913" s="11">
        <v>32331</v>
      </c>
      <c r="C913" s="10">
        <v>908</v>
      </c>
      <c r="F913" s="7" t="s">
        <v>1561</v>
      </c>
      <c r="G913" s="12">
        <v>44766</v>
      </c>
      <c r="H913" s="7">
        <v>663</v>
      </c>
    </row>
    <row r="914" spans="1:8" x14ac:dyDescent="0.2">
      <c r="A914" s="10" t="s">
        <v>1651</v>
      </c>
      <c r="B914" s="11">
        <v>32331</v>
      </c>
      <c r="C914" s="10">
        <v>909</v>
      </c>
      <c r="F914" s="7" t="s">
        <v>259</v>
      </c>
      <c r="G914" s="12">
        <v>174090</v>
      </c>
      <c r="H914" s="7">
        <v>128</v>
      </c>
    </row>
    <row r="915" spans="1:8" x14ac:dyDescent="0.2">
      <c r="A915" s="10" t="s">
        <v>1565</v>
      </c>
      <c r="B915" s="11">
        <v>32331</v>
      </c>
      <c r="C915" s="10">
        <v>910</v>
      </c>
      <c r="F915" s="7" t="s">
        <v>102</v>
      </c>
      <c r="G915" s="12">
        <v>378024</v>
      </c>
      <c r="H915" s="7">
        <v>44</v>
      </c>
    </row>
    <row r="916" spans="1:8" x14ac:dyDescent="0.2">
      <c r="A916" s="10" t="s">
        <v>77</v>
      </c>
      <c r="B916" s="11">
        <v>32331</v>
      </c>
      <c r="C916" s="10">
        <v>911</v>
      </c>
      <c r="F916" s="7" t="s">
        <v>1348</v>
      </c>
      <c r="G916" s="12">
        <v>67149</v>
      </c>
      <c r="H916" s="7">
        <v>415</v>
      </c>
    </row>
    <row r="917" spans="1:8" x14ac:dyDescent="0.2">
      <c r="A917" s="10" t="s">
        <v>1646</v>
      </c>
      <c r="B917" s="11">
        <v>32331</v>
      </c>
      <c r="C917" s="10">
        <v>912</v>
      </c>
      <c r="F917" s="7" t="s">
        <v>1652</v>
      </c>
      <c r="G917" s="12">
        <v>32331</v>
      </c>
      <c r="H917" s="7">
        <v>934</v>
      </c>
    </row>
    <row r="918" spans="1:8" x14ac:dyDescent="0.2">
      <c r="A918" s="10" t="s">
        <v>1643</v>
      </c>
      <c r="B918" s="11">
        <v>32331</v>
      </c>
      <c r="C918" s="10">
        <v>913</v>
      </c>
      <c r="F918" s="7" t="s">
        <v>1424</v>
      </c>
      <c r="G918" s="12">
        <v>59688</v>
      </c>
      <c r="H918" s="7">
        <v>488</v>
      </c>
    </row>
    <row r="919" spans="1:8" x14ac:dyDescent="0.2">
      <c r="A919" s="10" t="s">
        <v>1622</v>
      </c>
      <c r="B919" s="11">
        <v>32331</v>
      </c>
      <c r="C919" s="10">
        <v>914</v>
      </c>
      <c r="F919" s="7" t="s">
        <v>1187</v>
      </c>
      <c r="G919" s="12">
        <v>79584</v>
      </c>
      <c r="H919" s="7">
        <v>340</v>
      </c>
    </row>
    <row r="920" spans="1:8" x14ac:dyDescent="0.2">
      <c r="A920" s="10" t="s">
        <v>216</v>
      </c>
      <c r="B920" s="11">
        <v>32331</v>
      </c>
      <c r="C920" s="10">
        <v>915</v>
      </c>
      <c r="F920" s="7" t="s">
        <v>1653</v>
      </c>
      <c r="G920" s="12">
        <v>29844</v>
      </c>
      <c r="H920" s="7">
        <v>977</v>
      </c>
    </row>
    <row r="921" spans="1:8" x14ac:dyDescent="0.2">
      <c r="A921" s="10" t="s">
        <v>1654</v>
      </c>
      <c r="B921" s="11">
        <v>32331</v>
      </c>
      <c r="C921" s="10">
        <v>916</v>
      </c>
      <c r="F921" s="7" t="s">
        <v>1603</v>
      </c>
      <c r="G921" s="12">
        <v>39792</v>
      </c>
      <c r="H921" s="7">
        <v>751</v>
      </c>
    </row>
    <row r="922" spans="1:8" x14ac:dyDescent="0.2">
      <c r="A922" s="10" t="s">
        <v>1647</v>
      </c>
      <c r="B922" s="11">
        <v>32331</v>
      </c>
      <c r="C922" s="10">
        <v>917</v>
      </c>
      <c r="F922" s="7" t="s">
        <v>1649</v>
      </c>
      <c r="G922" s="12">
        <v>32331</v>
      </c>
      <c r="H922" s="7">
        <v>891</v>
      </c>
    </row>
    <row r="923" spans="1:8" x14ac:dyDescent="0.2">
      <c r="A923" s="10" t="s">
        <v>1313</v>
      </c>
      <c r="B923" s="11">
        <v>32331</v>
      </c>
      <c r="C923" s="10">
        <v>918</v>
      </c>
      <c r="F923" s="7" t="s">
        <v>1522</v>
      </c>
      <c r="G923" s="12">
        <v>47253</v>
      </c>
      <c r="H923" s="7">
        <v>610</v>
      </c>
    </row>
    <row r="924" spans="1:8" x14ac:dyDescent="0.2">
      <c r="A924" s="10" t="s">
        <v>1368</v>
      </c>
      <c r="B924" s="11">
        <v>32331</v>
      </c>
      <c r="C924" s="10">
        <v>919</v>
      </c>
      <c r="F924" s="7" t="s">
        <v>1655</v>
      </c>
      <c r="G924" s="12">
        <v>29844</v>
      </c>
      <c r="H924" s="7">
        <v>1000</v>
      </c>
    </row>
    <row r="925" spans="1:8" x14ac:dyDescent="0.2">
      <c r="A925" s="10" t="s">
        <v>1627</v>
      </c>
      <c r="B925" s="11">
        <v>32331</v>
      </c>
      <c r="C925" s="10">
        <v>920</v>
      </c>
      <c r="F925" s="7" t="s">
        <v>481</v>
      </c>
      <c r="G925" s="12">
        <v>101967</v>
      </c>
      <c r="H925" s="7">
        <v>260</v>
      </c>
    </row>
    <row r="926" spans="1:8" x14ac:dyDescent="0.2">
      <c r="A926" s="10" t="s">
        <v>1440</v>
      </c>
      <c r="B926" s="11">
        <v>32331</v>
      </c>
      <c r="C926" s="10">
        <v>921</v>
      </c>
      <c r="F926" s="7" t="s">
        <v>394</v>
      </c>
      <c r="G926" s="12">
        <v>126837</v>
      </c>
      <c r="H926" s="7">
        <v>206</v>
      </c>
    </row>
    <row r="927" spans="1:8" x14ac:dyDescent="0.2">
      <c r="A927" s="10" t="s">
        <v>353</v>
      </c>
      <c r="B927" s="11">
        <v>32331</v>
      </c>
      <c r="C927" s="10">
        <v>922</v>
      </c>
      <c r="F927" s="7" t="s">
        <v>1642</v>
      </c>
      <c r="G927" s="12">
        <v>34818</v>
      </c>
      <c r="H927" s="7">
        <v>854</v>
      </c>
    </row>
    <row r="928" spans="1:8" x14ac:dyDescent="0.2">
      <c r="A928" s="10" t="s">
        <v>313</v>
      </c>
      <c r="B928" s="11">
        <v>32331</v>
      </c>
      <c r="C928" s="10">
        <v>923</v>
      </c>
      <c r="F928" s="7" t="s">
        <v>542</v>
      </c>
      <c r="G928" s="12">
        <v>89532</v>
      </c>
      <c r="H928" s="7">
        <v>305</v>
      </c>
    </row>
    <row r="929" spans="1:8" x14ac:dyDescent="0.2">
      <c r="A929" s="10" t="s">
        <v>1641</v>
      </c>
      <c r="B929" s="11">
        <v>32331</v>
      </c>
      <c r="C929" s="10">
        <v>924</v>
      </c>
      <c r="F929" s="7" t="s">
        <v>1456</v>
      </c>
      <c r="G929" s="12">
        <v>57201</v>
      </c>
      <c r="H929" s="7">
        <v>516</v>
      </c>
    </row>
    <row r="930" spans="1:8" x14ac:dyDescent="0.2">
      <c r="A930" s="10" t="s">
        <v>1284</v>
      </c>
      <c r="B930" s="11">
        <v>32331</v>
      </c>
      <c r="C930" s="10">
        <v>925</v>
      </c>
      <c r="F930" s="7" t="s">
        <v>1266</v>
      </c>
      <c r="G930" s="12">
        <v>74610</v>
      </c>
      <c r="H930" s="7">
        <v>360</v>
      </c>
    </row>
    <row r="931" spans="1:8" x14ac:dyDescent="0.2">
      <c r="A931" s="10" t="s">
        <v>492</v>
      </c>
      <c r="B931" s="11">
        <v>32331</v>
      </c>
      <c r="C931" s="10">
        <v>926</v>
      </c>
      <c r="F931" s="7" t="s">
        <v>1577</v>
      </c>
      <c r="G931" s="12">
        <v>42279</v>
      </c>
      <c r="H931" s="7">
        <v>685</v>
      </c>
    </row>
    <row r="932" spans="1:8" x14ac:dyDescent="0.2">
      <c r="A932" s="10" t="s">
        <v>378</v>
      </c>
      <c r="B932" s="11">
        <v>32331</v>
      </c>
      <c r="C932" s="10">
        <v>927</v>
      </c>
      <c r="F932" s="7" t="s">
        <v>1656</v>
      </c>
      <c r="G932" s="12">
        <v>29844</v>
      </c>
      <c r="H932" s="7">
        <v>997</v>
      </c>
    </row>
    <row r="933" spans="1:8" x14ac:dyDescent="0.2">
      <c r="A933" s="10" t="s">
        <v>245</v>
      </c>
      <c r="B933" s="11">
        <v>32331</v>
      </c>
      <c r="C933" s="10">
        <v>928</v>
      </c>
      <c r="F933" s="7" t="s">
        <v>1585</v>
      </c>
      <c r="G933" s="12">
        <v>42279</v>
      </c>
      <c r="H933" s="7">
        <v>705</v>
      </c>
    </row>
    <row r="934" spans="1:8" x14ac:dyDescent="0.2">
      <c r="A934" s="10" t="s">
        <v>438</v>
      </c>
      <c r="B934" s="11">
        <v>32331</v>
      </c>
      <c r="C934" s="10">
        <v>929</v>
      </c>
      <c r="F934" s="7" t="s">
        <v>1567</v>
      </c>
      <c r="G934" s="12">
        <v>44766</v>
      </c>
      <c r="H934" s="7">
        <v>672</v>
      </c>
    </row>
    <row r="935" spans="1:8" x14ac:dyDescent="0.2">
      <c r="A935" s="10" t="s">
        <v>1587</v>
      </c>
      <c r="B935" s="11">
        <v>32331</v>
      </c>
      <c r="C935" s="10">
        <v>930</v>
      </c>
      <c r="F935" s="7" t="s">
        <v>1510</v>
      </c>
      <c r="G935" s="12">
        <v>49740</v>
      </c>
      <c r="H935" s="7">
        <v>579</v>
      </c>
    </row>
    <row r="936" spans="1:8" x14ac:dyDescent="0.2">
      <c r="A936" s="10" t="s">
        <v>1457</v>
      </c>
      <c r="B936" s="11">
        <v>32331</v>
      </c>
      <c r="C936" s="10">
        <v>931</v>
      </c>
      <c r="F936" s="7" t="s">
        <v>1657</v>
      </c>
      <c r="G936" s="12">
        <v>29844</v>
      </c>
      <c r="H936" s="7">
        <v>980</v>
      </c>
    </row>
    <row r="937" spans="1:8" x14ac:dyDescent="0.2">
      <c r="A937" s="10" t="s">
        <v>1648</v>
      </c>
      <c r="B937" s="11">
        <v>32331</v>
      </c>
      <c r="C937" s="10">
        <v>932</v>
      </c>
      <c r="F937" s="7" t="s">
        <v>489</v>
      </c>
      <c r="G937" s="12">
        <v>99480</v>
      </c>
      <c r="H937" s="7">
        <v>267</v>
      </c>
    </row>
    <row r="938" spans="1:8" x14ac:dyDescent="0.2">
      <c r="A938" s="10" t="s">
        <v>1423</v>
      </c>
      <c r="B938" s="11">
        <v>32331</v>
      </c>
      <c r="C938" s="10">
        <v>933</v>
      </c>
      <c r="F938" s="7" t="s">
        <v>338</v>
      </c>
      <c r="G938" s="12">
        <v>136785</v>
      </c>
      <c r="H938" s="7">
        <v>171</v>
      </c>
    </row>
    <row r="939" spans="1:8" x14ac:dyDescent="0.2">
      <c r="A939" s="10" t="s">
        <v>1652</v>
      </c>
      <c r="B939" s="11">
        <v>32331</v>
      </c>
      <c r="C939" s="10">
        <v>934</v>
      </c>
      <c r="F939" s="7" t="s">
        <v>2137</v>
      </c>
      <c r="G939" s="12">
        <v>544653</v>
      </c>
      <c r="H939" s="7">
        <v>25</v>
      </c>
    </row>
    <row r="940" spans="1:8" x14ac:dyDescent="0.2">
      <c r="A940" s="10" t="s">
        <v>1637</v>
      </c>
      <c r="B940" s="11">
        <v>32331</v>
      </c>
      <c r="C940" s="10">
        <v>935</v>
      </c>
      <c r="F940" s="7" t="s">
        <v>1492</v>
      </c>
      <c r="G940" s="12">
        <v>52227</v>
      </c>
      <c r="H940" s="7">
        <v>555</v>
      </c>
    </row>
    <row r="941" spans="1:8" x14ac:dyDescent="0.2">
      <c r="A941" s="10" t="s">
        <v>1658</v>
      </c>
      <c r="B941" s="11">
        <v>32331</v>
      </c>
      <c r="C941" s="10">
        <v>936</v>
      </c>
      <c r="F941" s="7" t="s">
        <v>221</v>
      </c>
      <c r="G941" s="12">
        <v>201447</v>
      </c>
      <c r="H941" s="7">
        <v>106</v>
      </c>
    </row>
    <row r="942" spans="1:8" x14ac:dyDescent="0.2">
      <c r="A942" s="10" t="s">
        <v>1650</v>
      </c>
      <c r="B942" s="11">
        <v>32331</v>
      </c>
      <c r="C942" s="10">
        <v>937</v>
      </c>
      <c r="F942" s="7" t="s">
        <v>1615</v>
      </c>
      <c r="G942" s="12">
        <v>37305</v>
      </c>
      <c r="H942" s="7">
        <v>784</v>
      </c>
    </row>
    <row r="943" spans="1:8" x14ac:dyDescent="0.2">
      <c r="A943" s="10" t="s">
        <v>1491</v>
      </c>
      <c r="B943" s="11">
        <v>32331</v>
      </c>
      <c r="C943" s="10">
        <v>938</v>
      </c>
      <c r="F943" s="7" t="s">
        <v>1582</v>
      </c>
      <c r="G943" s="12">
        <v>42279</v>
      </c>
      <c r="H943" s="7">
        <v>697</v>
      </c>
    </row>
    <row r="944" spans="1:8" x14ac:dyDescent="0.2">
      <c r="A944" s="10" t="s">
        <v>1408</v>
      </c>
      <c r="B944" s="11">
        <v>32331</v>
      </c>
      <c r="C944" s="10">
        <v>939</v>
      </c>
      <c r="F944" s="7" t="s">
        <v>572</v>
      </c>
      <c r="G944" s="12">
        <v>82071</v>
      </c>
      <c r="H944" s="7">
        <v>325</v>
      </c>
    </row>
    <row r="945" spans="1:8" x14ac:dyDescent="0.2">
      <c r="A945" s="10" t="s">
        <v>251</v>
      </c>
      <c r="B945" s="11">
        <v>32331</v>
      </c>
      <c r="C945" s="10">
        <v>940</v>
      </c>
      <c r="F945" s="7" t="s">
        <v>1557</v>
      </c>
      <c r="G945" s="12">
        <v>44766</v>
      </c>
      <c r="H945" s="7">
        <v>655</v>
      </c>
    </row>
    <row r="946" spans="1:8" x14ac:dyDescent="0.2">
      <c r="A946" s="10" t="s">
        <v>1606</v>
      </c>
      <c r="B946" s="11">
        <v>32331</v>
      </c>
      <c r="C946" s="10">
        <v>941</v>
      </c>
      <c r="F946" s="7" t="s">
        <v>493</v>
      </c>
      <c r="G946" s="12">
        <v>99480</v>
      </c>
      <c r="H946" s="7">
        <v>269</v>
      </c>
    </row>
    <row r="947" spans="1:8" x14ac:dyDescent="0.2">
      <c r="A947" s="10" t="s">
        <v>1750</v>
      </c>
      <c r="B947" s="11">
        <v>32331</v>
      </c>
      <c r="C947" s="10">
        <v>942</v>
      </c>
      <c r="F947" s="7" t="s">
        <v>1287</v>
      </c>
      <c r="G947" s="12">
        <v>74610</v>
      </c>
      <c r="H947" s="7">
        <v>378</v>
      </c>
    </row>
    <row r="948" spans="1:8" x14ac:dyDescent="0.2">
      <c r="A948" s="10" t="s">
        <v>1494</v>
      </c>
      <c r="B948" s="11">
        <v>32331</v>
      </c>
      <c r="C948" s="10">
        <v>943</v>
      </c>
      <c r="F948" s="7" t="s">
        <v>144</v>
      </c>
      <c r="G948" s="12">
        <v>268596</v>
      </c>
      <c r="H948" s="7">
        <v>66</v>
      </c>
    </row>
    <row r="949" spans="1:8" x14ac:dyDescent="0.2">
      <c r="A949" s="10" t="s">
        <v>1426</v>
      </c>
      <c r="B949" s="11">
        <v>32331</v>
      </c>
      <c r="C949" s="10">
        <v>944</v>
      </c>
      <c r="F949" s="7" t="s">
        <v>1475</v>
      </c>
      <c r="G949" s="12">
        <v>54714</v>
      </c>
      <c r="H949" s="7">
        <v>532</v>
      </c>
    </row>
    <row r="950" spans="1:8" x14ac:dyDescent="0.2">
      <c r="A950" s="10" t="s">
        <v>121</v>
      </c>
      <c r="B950" s="11">
        <v>32331</v>
      </c>
      <c r="C950" s="10">
        <v>945</v>
      </c>
      <c r="F950" s="7" t="s">
        <v>1249</v>
      </c>
      <c r="G950" s="12">
        <v>77097</v>
      </c>
      <c r="H950" s="7">
        <v>344</v>
      </c>
    </row>
    <row r="951" spans="1:8" x14ac:dyDescent="0.2">
      <c r="A951" s="10" t="s">
        <v>1255</v>
      </c>
      <c r="B951" s="11">
        <v>32331</v>
      </c>
      <c r="C951" s="10">
        <v>946</v>
      </c>
      <c r="F951" s="7" t="s">
        <v>278</v>
      </c>
      <c r="G951" s="12">
        <v>166629</v>
      </c>
      <c r="H951" s="7">
        <v>138</v>
      </c>
    </row>
    <row r="952" spans="1:8" x14ac:dyDescent="0.2">
      <c r="A952" s="10" t="s">
        <v>311</v>
      </c>
      <c r="B952" s="11">
        <v>32331</v>
      </c>
      <c r="C952" s="10">
        <v>947</v>
      </c>
      <c r="F952" s="7" t="s">
        <v>190</v>
      </c>
      <c r="G952" s="12">
        <v>228804</v>
      </c>
      <c r="H952" s="7">
        <v>90</v>
      </c>
    </row>
    <row r="953" spans="1:8" x14ac:dyDescent="0.2">
      <c r="A953" s="10" t="s">
        <v>173</v>
      </c>
      <c r="B953" s="11">
        <v>32331</v>
      </c>
      <c r="C953" s="10">
        <v>948</v>
      </c>
      <c r="F953" s="7" t="s">
        <v>1363</v>
      </c>
      <c r="G953" s="12">
        <v>64662</v>
      </c>
      <c r="H953" s="7">
        <v>429</v>
      </c>
    </row>
    <row r="954" spans="1:8" x14ac:dyDescent="0.2">
      <c r="A954" s="10" t="s">
        <v>1751</v>
      </c>
      <c r="B954" s="11">
        <v>32331</v>
      </c>
      <c r="C954" s="10">
        <v>949</v>
      </c>
      <c r="F954" s="7" t="s">
        <v>344</v>
      </c>
      <c r="G954" s="12">
        <v>136785</v>
      </c>
      <c r="H954" s="7">
        <v>174</v>
      </c>
    </row>
    <row r="955" spans="1:8" x14ac:dyDescent="0.2">
      <c r="A955" s="10" t="s">
        <v>1478</v>
      </c>
      <c r="B955" s="11">
        <v>32331</v>
      </c>
      <c r="C955" s="10">
        <v>950</v>
      </c>
      <c r="F955" s="7" t="s">
        <v>156</v>
      </c>
      <c r="G955" s="12">
        <v>256161</v>
      </c>
      <c r="H955" s="7">
        <v>72</v>
      </c>
    </row>
    <row r="956" spans="1:8" x14ac:dyDescent="0.2">
      <c r="A956" s="10" t="s">
        <v>1260</v>
      </c>
      <c r="B956" s="11">
        <v>32331</v>
      </c>
      <c r="C956" s="10">
        <v>951</v>
      </c>
      <c r="F956" s="7" t="s">
        <v>529</v>
      </c>
      <c r="G956" s="12">
        <v>92019</v>
      </c>
      <c r="H956" s="7">
        <v>294</v>
      </c>
    </row>
    <row r="957" spans="1:8" x14ac:dyDescent="0.2">
      <c r="A957" s="10" t="s">
        <v>260</v>
      </c>
      <c r="B957" s="11">
        <v>32331</v>
      </c>
      <c r="C957" s="10">
        <v>952</v>
      </c>
      <c r="F957" s="7" t="s">
        <v>368</v>
      </c>
      <c r="G957" s="12">
        <v>131811</v>
      </c>
      <c r="H957" s="7">
        <v>190</v>
      </c>
    </row>
    <row r="958" spans="1:8" x14ac:dyDescent="0.2">
      <c r="A958" s="10" t="s">
        <v>1446</v>
      </c>
      <c r="B958" s="11">
        <v>32331</v>
      </c>
      <c r="C958" s="10">
        <v>953</v>
      </c>
      <c r="F958" s="7" t="s">
        <v>254</v>
      </c>
      <c r="G958" s="12">
        <v>179064</v>
      </c>
      <c r="H958" s="7">
        <v>125</v>
      </c>
    </row>
    <row r="959" spans="1:8" x14ac:dyDescent="0.2">
      <c r="A959" s="10" t="s">
        <v>1437</v>
      </c>
      <c r="B959" s="11">
        <v>32331</v>
      </c>
      <c r="C959" s="10">
        <v>954</v>
      </c>
      <c r="F959" s="7" t="s">
        <v>568</v>
      </c>
      <c r="G959" s="12">
        <v>84558</v>
      </c>
      <c r="H959" s="7">
        <v>323</v>
      </c>
    </row>
    <row r="960" spans="1:8" x14ac:dyDescent="0.2">
      <c r="A960" s="10" t="s">
        <v>1659</v>
      </c>
      <c r="B960" s="11">
        <v>32331</v>
      </c>
      <c r="C960" s="10">
        <v>955</v>
      </c>
      <c r="F960" s="7" t="s">
        <v>1305</v>
      </c>
      <c r="G960" s="12">
        <v>69636</v>
      </c>
      <c r="H960" s="7">
        <v>395</v>
      </c>
    </row>
    <row r="961" spans="1:8" x14ac:dyDescent="0.2">
      <c r="A961" s="10" t="s">
        <v>293</v>
      </c>
      <c r="B961" s="11">
        <v>32331</v>
      </c>
      <c r="C961" s="10">
        <v>956</v>
      </c>
      <c r="F961" s="7" t="s">
        <v>1589</v>
      </c>
      <c r="G961" s="12">
        <v>42279</v>
      </c>
      <c r="H961" s="7">
        <v>711</v>
      </c>
    </row>
    <row r="962" spans="1:8" x14ac:dyDescent="0.2">
      <c r="A962" s="10" t="s">
        <v>412</v>
      </c>
      <c r="B962" s="11">
        <v>32331</v>
      </c>
      <c r="C962" s="10">
        <v>957</v>
      </c>
      <c r="F962" s="7" t="s">
        <v>1560</v>
      </c>
      <c r="G962" s="12">
        <v>44766</v>
      </c>
      <c r="H962" s="7">
        <v>662</v>
      </c>
    </row>
    <row r="963" spans="1:8" x14ac:dyDescent="0.2">
      <c r="A963" s="10" t="s">
        <v>1752</v>
      </c>
      <c r="B963" s="11">
        <v>32331</v>
      </c>
      <c r="C963" s="10">
        <v>958</v>
      </c>
      <c r="F963" s="7" t="s">
        <v>447</v>
      </c>
      <c r="G963" s="12">
        <v>109428</v>
      </c>
      <c r="H963" s="7">
        <v>240</v>
      </c>
    </row>
    <row r="964" spans="1:8" x14ac:dyDescent="0.2">
      <c r="A964" s="10" t="s">
        <v>1366</v>
      </c>
      <c r="B964" s="11">
        <v>32331</v>
      </c>
      <c r="C964" s="10">
        <v>959</v>
      </c>
      <c r="F964" s="7" t="s">
        <v>252</v>
      </c>
      <c r="G964" s="12">
        <v>181551</v>
      </c>
      <c r="H964" s="7">
        <v>124</v>
      </c>
    </row>
    <row r="965" spans="1:8" x14ac:dyDescent="0.2">
      <c r="A965" s="10" t="s">
        <v>494</v>
      </c>
      <c r="B965" s="11">
        <v>32331</v>
      </c>
      <c r="C965" s="10">
        <v>960</v>
      </c>
      <c r="F965" s="7" t="s">
        <v>1850</v>
      </c>
      <c r="G965" s="12">
        <v>198960</v>
      </c>
      <c r="H965" s="7">
        <v>109</v>
      </c>
    </row>
    <row r="966" spans="1:8" x14ac:dyDescent="0.2">
      <c r="A966" s="10" t="s">
        <v>520</v>
      </c>
      <c r="B966" s="11">
        <v>32331</v>
      </c>
      <c r="C966" s="10">
        <v>961</v>
      </c>
      <c r="F966" s="7" t="s">
        <v>396</v>
      </c>
      <c r="G966" s="12">
        <v>126837</v>
      </c>
      <c r="H966" s="7">
        <v>208</v>
      </c>
    </row>
    <row r="967" spans="1:8" x14ac:dyDescent="0.2">
      <c r="A967" s="10" t="s">
        <v>1315</v>
      </c>
      <c r="B967" s="11">
        <v>29844</v>
      </c>
      <c r="C967" s="10">
        <v>962</v>
      </c>
      <c r="F967" s="7" t="s">
        <v>1471</v>
      </c>
      <c r="G967" s="12">
        <v>54714</v>
      </c>
      <c r="H967" s="7">
        <v>529</v>
      </c>
    </row>
    <row r="968" spans="1:8" x14ac:dyDescent="0.2">
      <c r="A968" s="10" t="s">
        <v>253</v>
      </c>
      <c r="B968" s="11">
        <v>29844</v>
      </c>
      <c r="C968" s="10">
        <v>963</v>
      </c>
      <c r="F968" s="7" t="s">
        <v>1914</v>
      </c>
      <c r="G968" s="12">
        <v>693873</v>
      </c>
      <c r="H968" s="7">
        <v>14</v>
      </c>
    </row>
    <row r="969" spans="1:8" x14ac:dyDescent="0.2">
      <c r="A969" s="10" t="s">
        <v>1342</v>
      </c>
      <c r="B969" s="11">
        <v>29844</v>
      </c>
      <c r="C969" s="10">
        <v>964</v>
      </c>
      <c r="F969" s="7" t="s">
        <v>1504</v>
      </c>
      <c r="G969" s="12">
        <v>49740</v>
      </c>
      <c r="H969" s="7">
        <v>575</v>
      </c>
    </row>
    <row r="970" spans="1:8" x14ac:dyDescent="0.2">
      <c r="A970" s="10" t="s">
        <v>1645</v>
      </c>
      <c r="B970" s="11">
        <v>29844</v>
      </c>
      <c r="C970" s="10">
        <v>965</v>
      </c>
      <c r="F970" s="7" t="s">
        <v>1658</v>
      </c>
      <c r="G970" s="12">
        <v>32331</v>
      </c>
      <c r="H970" s="7">
        <v>936</v>
      </c>
    </row>
    <row r="971" spans="1:8" x14ac:dyDescent="0.2">
      <c r="A971" s="10" t="s">
        <v>1295</v>
      </c>
      <c r="B971" s="11">
        <v>29844</v>
      </c>
      <c r="C971" s="10">
        <v>966</v>
      </c>
      <c r="F971" s="7" t="s">
        <v>1660</v>
      </c>
      <c r="G971" s="12">
        <v>29844</v>
      </c>
      <c r="H971" s="7">
        <v>998</v>
      </c>
    </row>
    <row r="972" spans="1:8" x14ac:dyDescent="0.2">
      <c r="A972" s="10" t="s">
        <v>550</v>
      </c>
      <c r="B972" s="11">
        <v>29844</v>
      </c>
      <c r="C972" s="10">
        <v>967</v>
      </c>
      <c r="F972" s="7" t="s">
        <v>1614</v>
      </c>
      <c r="G972" s="12">
        <v>37305</v>
      </c>
      <c r="H972" s="7">
        <v>783</v>
      </c>
    </row>
    <row r="973" spans="1:8" x14ac:dyDescent="0.2">
      <c r="A973" s="10" t="s">
        <v>1633</v>
      </c>
      <c r="B973" s="11">
        <v>29844</v>
      </c>
      <c r="C973" s="10">
        <v>968</v>
      </c>
      <c r="F973" s="7" t="s">
        <v>1487</v>
      </c>
      <c r="G973" s="12">
        <v>52227</v>
      </c>
      <c r="H973" s="7">
        <v>551</v>
      </c>
    </row>
    <row r="974" spans="1:8" x14ac:dyDescent="0.2">
      <c r="A974" s="10" t="s">
        <v>1566</v>
      </c>
      <c r="B974" s="11">
        <v>29844</v>
      </c>
      <c r="C974" s="10">
        <v>969</v>
      </c>
      <c r="F974" s="7" t="s">
        <v>1438</v>
      </c>
      <c r="G974" s="12">
        <v>57201</v>
      </c>
      <c r="H974" s="7">
        <v>501</v>
      </c>
    </row>
    <row r="975" spans="1:8" x14ac:dyDescent="0.2">
      <c r="A975" s="10" t="s">
        <v>468</v>
      </c>
      <c r="B975" s="11">
        <v>29844</v>
      </c>
      <c r="C975" s="10">
        <v>970</v>
      </c>
      <c r="F975" s="7" t="s">
        <v>1640</v>
      </c>
      <c r="G975" s="12">
        <v>34818</v>
      </c>
      <c r="H975" s="7">
        <v>848</v>
      </c>
    </row>
    <row r="976" spans="1:8" x14ac:dyDescent="0.2">
      <c r="A976" s="10" t="s">
        <v>1604</v>
      </c>
      <c r="B976" s="11">
        <v>29844</v>
      </c>
      <c r="C976" s="10">
        <v>971</v>
      </c>
      <c r="F976" s="7" t="s">
        <v>1518</v>
      </c>
      <c r="G976" s="12">
        <v>49740</v>
      </c>
      <c r="H976" s="7">
        <v>593</v>
      </c>
    </row>
    <row r="977" spans="1:8" x14ac:dyDescent="0.2">
      <c r="A977" s="10" t="s">
        <v>155</v>
      </c>
      <c r="B977" s="11">
        <v>29844</v>
      </c>
      <c r="C977" s="10">
        <v>972</v>
      </c>
      <c r="F977" s="7" t="s">
        <v>1432</v>
      </c>
      <c r="G977" s="12">
        <v>57201</v>
      </c>
      <c r="H977" s="7">
        <v>497</v>
      </c>
    </row>
    <row r="978" spans="1:8" x14ac:dyDescent="0.2">
      <c r="A978" s="10" t="s">
        <v>1353</v>
      </c>
      <c r="B978" s="11">
        <v>29844</v>
      </c>
      <c r="C978" s="10">
        <v>973</v>
      </c>
      <c r="F978" s="7" t="s">
        <v>1420</v>
      </c>
      <c r="G978" s="12">
        <v>59688</v>
      </c>
      <c r="H978" s="7">
        <v>485</v>
      </c>
    </row>
    <row r="979" spans="1:8" x14ac:dyDescent="0.2">
      <c r="A979" s="10" t="s">
        <v>1480</v>
      </c>
      <c r="B979" s="11">
        <v>29844</v>
      </c>
      <c r="C979" s="10">
        <v>974</v>
      </c>
      <c r="F979" s="7" t="s">
        <v>1541</v>
      </c>
      <c r="G979" s="12">
        <v>47253</v>
      </c>
      <c r="H979" s="7">
        <v>631</v>
      </c>
    </row>
    <row r="980" spans="1:8" x14ac:dyDescent="0.2">
      <c r="A980" s="10" t="s">
        <v>1467</v>
      </c>
      <c r="B980" s="11">
        <v>29844</v>
      </c>
      <c r="C980" s="10">
        <v>975</v>
      </c>
      <c r="F980" s="7" t="s">
        <v>1596</v>
      </c>
      <c r="G980" s="12">
        <v>39792</v>
      </c>
      <c r="H980" s="7">
        <v>731</v>
      </c>
    </row>
    <row r="981" spans="1:8" x14ac:dyDescent="0.2">
      <c r="A981" s="10" t="s">
        <v>540</v>
      </c>
      <c r="B981" s="11">
        <v>29844</v>
      </c>
      <c r="C981" s="10">
        <v>976</v>
      </c>
      <c r="F981" s="7" t="s">
        <v>1892</v>
      </c>
      <c r="G981" s="12">
        <v>1738413</v>
      </c>
      <c r="H981" s="7">
        <v>3</v>
      </c>
    </row>
    <row r="982" spans="1:8" x14ac:dyDescent="0.2">
      <c r="A982" s="10" t="s">
        <v>1653</v>
      </c>
      <c r="B982" s="11">
        <v>29844</v>
      </c>
      <c r="C982" s="10">
        <v>977</v>
      </c>
      <c r="F982" s="7" t="s">
        <v>404</v>
      </c>
      <c r="G982" s="12">
        <v>121863</v>
      </c>
      <c r="H982" s="7">
        <v>213</v>
      </c>
    </row>
    <row r="983" spans="1:8" x14ac:dyDescent="0.2">
      <c r="A983" s="10" t="s">
        <v>1578</v>
      </c>
      <c r="B983" s="11">
        <v>29844</v>
      </c>
      <c r="C983" s="10">
        <v>978</v>
      </c>
      <c r="F983" s="7" t="s">
        <v>340</v>
      </c>
      <c r="G983" s="12">
        <v>136785</v>
      </c>
      <c r="H983" s="7">
        <v>172</v>
      </c>
    </row>
    <row r="984" spans="1:8" x14ac:dyDescent="0.2">
      <c r="A984" s="10" t="s">
        <v>436</v>
      </c>
      <c r="B984" s="11">
        <v>29844</v>
      </c>
      <c r="C984" s="10">
        <v>979</v>
      </c>
      <c r="F984" s="7" t="s">
        <v>1902</v>
      </c>
      <c r="G984" s="12">
        <v>843093</v>
      </c>
      <c r="H984" s="7">
        <v>8</v>
      </c>
    </row>
    <row r="985" spans="1:8" x14ac:dyDescent="0.2">
      <c r="A985" s="10" t="s">
        <v>1657</v>
      </c>
      <c r="B985" s="11">
        <v>29844</v>
      </c>
      <c r="C985" s="10">
        <v>980</v>
      </c>
      <c r="F985" s="7" t="s">
        <v>1563</v>
      </c>
      <c r="G985" s="12">
        <v>44766</v>
      </c>
      <c r="H985" s="7">
        <v>667</v>
      </c>
    </row>
    <row r="986" spans="1:8" x14ac:dyDescent="0.2">
      <c r="A986" s="10" t="s">
        <v>434</v>
      </c>
      <c r="B986" s="11">
        <v>29844</v>
      </c>
      <c r="C986" s="10">
        <v>981</v>
      </c>
      <c r="F986" s="7" t="s">
        <v>1357</v>
      </c>
      <c r="G986" s="12">
        <v>67149</v>
      </c>
      <c r="H986" s="7">
        <v>422</v>
      </c>
    </row>
    <row r="987" spans="1:8" x14ac:dyDescent="0.2">
      <c r="A987" s="10" t="s">
        <v>1406</v>
      </c>
      <c r="B987" s="11">
        <v>29844</v>
      </c>
      <c r="C987" s="10">
        <v>982</v>
      </c>
      <c r="F987" s="7" t="s">
        <v>1654</v>
      </c>
      <c r="G987" s="12">
        <v>32331</v>
      </c>
      <c r="H987" s="7">
        <v>916</v>
      </c>
    </row>
    <row r="988" spans="1:8" x14ac:dyDescent="0.2">
      <c r="A988" s="10" t="s">
        <v>538</v>
      </c>
      <c r="B988" s="11">
        <v>29844</v>
      </c>
      <c r="C988" s="10">
        <v>983</v>
      </c>
      <c r="F988" s="7" t="s">
        <v>1465</v>
      </c>
      <c r="G988" s="12">
        <v>54714</v>
      </c>
      <c r="H988" s="7">
        <v>524</v>
      </c>
    </row>
    <row r="989" spans="1:8" x14ac:dyDescent="0.2">
      <c r="A989" s="10" t="s">
        <v>1246</v>
      </c>
      <c r="B989" s="11">
        <v>29844</v>
      </c>
      <c r="C989" s="10">
        <v>984</v>
      </c>
      <c r="F989" s="7" t="s">
        <v>576</v>
      </c>
      <c r="G989" s="12">
        <v>82071</v>
      </c>
      <c r="H989" s="7">
        <v>328</v>
      </c>
    </row>
    <row r="990" spans="1:8" x14ac:dyDescent="0.2">
      <c r="A990" s="10" t="s">
        <v>1279</v>
      </c>
      <c r="B990" s="11">
        <v>29844</v>
      </c>
      <c r="C990" s="10">
        <v>985</v>
      </c>
      <c r="F990" s="7" t="s">
        <v>1396</v>
      </c>
      <c r="G990" s="12">
        <v>62175</v>
      </c>
      <c r="H990" s="7">
        <v>459</v>
      </c>
    </row>
    <row r="991" spans="1:8" x14ac:dyDescent="0.2">
      <c r="A991" s="10" t="s">
        <v>1661</v>
      </c>
      <c r="B991" s="11">
        <v>29844</v>
      </c>
      <c r="C991" s="10">
        <v>986</v>
      </c>
      <c r="F991" s="7" t="s">
        <v>167</v>
      </c>
      <c r="G991" s="12">
        <v>243726</v>
      </c>
      <c r="H991" s="7">
        <v>78</v>
      </c>
    </row>
    <row r="992" spans="1:8" x14ac:dyDescent="0.2">
      <c r="A992" s="10" t="s">
        <v>1389</v>
      </c>
      <c r="B992" s="11">
        <v>29844</v>
      </c>
      <c r="C992" s="10">
        <v>987</v>
      </c>
      <c r="F992" s="7" t="s">
        <v>1515</v>
      </c>
      <c r="G992" s="12">
        <v>49740</v>
      </c>
      <c r="H992" s="7">
        <v>586</v>
      </c>
    </row>
    <row r="993" spans="1:8" x14ac:dyDescent="0.2">
      <c r="A993" s="10" t="s">
        <v>91</v>
      </c>
      <c r="B993" s="11">
        <v>29844</v>
      </c>
      <c r="C993" s="10">
        <v>988</v>
      </c>
      <c r="F993" s="7" t="s">
        <v>222</v>
      </c>
      <c r="G993" s="12">
        <v>198960</v>
      </c>
      <c r="H993" s="7">
        <v>107</v>
      </c>
    </row>
    <row r="994" spans="1:8" x14ac:dyDescent="0.2">
      <c r="A994" s="10" t="s">
        <v>195</v>
      </c>
      <c r="B994" s="11">
        <v>29844</v>
      </c>
      <c r="C994" s="10">
        <v>989</v>
      </c>
      <c r="F994" s="7" t="s">
        <v>1598</v>
      </c>
      <c r="G994" s="12">
        <v>39792</v>
      </c>
      <c r="H994" s="7">
        <v>733</v>
      </c>
    </row>
    <row r="995" spans="1:8" x14ac:dyDescent="0.2">
      <c r="A995" s="10" t="s">
        <v>1753</v>
      </c>
      <c r="B995" s="11">
        <v>29844</v>
      </c>
      <c r="C995" s="10">
        <v>990</v>
      </c>
      <c r="F995" s="7" t="s">
        <v>1661</v>
      </c>
      <c r="G995" s="12">
        <v>29844</v>
      </c>
      <c r="H995" s="7">
        <v>986</v>
      </c>
    </row>
    <row r="996" spans="1:8" x14ac:dyDescent="0.2">
      <c r="A996" s="10" t="s">
        <v>236</v>
      </c>
      <c r="B996" s="11">
        <v>29844</v>
      </c>
      <c r="C996" s="10">
        <v>991</v>
      </c>
      <c r="F996" s="7" t="s">
        <v>1659</v>
      </c>
      <c r="G996" s="12">
        <v>32331</v>
      </c>
      <c r="H996" s="7">
        <v>955</v>
      </c>
    </row>
    <row r="997" spans="1:8" x14ac:dyDescent="0.2">
      <c r="A997" s="10" t="s">
        <v>1616</v>
      </c>
      <c r="B997" s="11">
        <v>29844</v>
      </c>
      <c r="C997" s="10">
        <v>992</v>
      </c>
      <c r="F997" s="7" t="s">
        <v>78</v>
      </c>
      <c r="G997" s="12">
        <v>470043</v>
      </c>
      <c r="H997" s="7">
        <v>31</v>
      </c>
    </row>
    <row r="998" spans="1:8" x14ac:dyDescent="0.2">
      <c r="A998" s="10" t="s">
        <v>1602</v>
      </c>
      <c r="B998" s="11">
        <v>29844</v>
      </c>
      <c r="C998" s="10">
        <v>993</v>
      </c>
      <c r="F998" s="7" t="s">
        <v>1499</v>
      </c>
      <c r="G998" s="12">
        <v>52227</v>
      </c>
      <c r="H998" s="7">
        <v>565</v>
      </c>
    </row>
    <row r="999" spans="1:8" x14ac:dyDescent="0.2">
      <c r="A999" s="10" t="s">
        <v>1460</v>
      </c>
      <c r="B999" s="11">
        <v>29844</v>
      </c>
      <c r="C999" s="10">
        <v>994</v>
      </c>
      <c r="F999" s="7" t="s">
        <v>1651</v>
      </c>
      <c r="G999" s="12">
        <v>32331</v>
      </c>
      <c r="H999" s="7">
        <v>909</v>
      </c>
    </row>
    <row r="1000" spans="1:8" x14ac:dyDescent="0.2">
      <c r="A1000" s="10" t="s">
        <v>1450</v>
      </c>
      <c r="B1000" s="11">
        <v>29844</v>
      </c>
      <c r="C1000" s="10">
        <v>995</v>
      </c>
      <c r="F1000" s="7" t="s">
        <v>1630</v>
      </c>
      <c r="G1000" s="12">
        <v>37305</v>
      </c>
      <c r="H1000" s="7">
        <v>810</v>
      </c>
    </row>
    <row r="1001" spans="1:8" x14ac:dyDescent="0.2">
      <c r="A1001" s="10" t="s">
        <v>385</v>
      </c>
      <c r="B1001" s="11">
        <v>29844</v>
      </c>
      <c r="C1001" s="10">
        <v>996</v>
      </c>
      <c r="F1001" s="7" t="s">
        <v>1300</v>
      </c>
      <c r="G1001" s="12">
        <v>72123</v>
      </c>
      <c r="H1001" s="7">
        <v>388</v>
      </c>
    </row>
    <row r="1002" spans="1:8" x14ac:dyDescent="0.2">
      <c r="A1002" s="10" t="s">
        <v>1656</v>
      </c>
      <c r="B1002" s="11">
        <v>29844</v>
      </c>
      <c r="C1002" s="10">
        <v>997</v>
      </c>
      <c r="F1002" s="7" t="s">
        <v>1525</v>
      </c>
      <c r="G1002" s="12">
        <v>47253</v>
      </c>
      <c r="H1002" s="7">
        <v>613</v>
      </c>
    </row>
    <row r="1003" spans="1:8" x14ac:dyDescent="0.2">
      <c r="A1003" s="10" t="s">
        <v>1660</v>
      </c>
      <c r="B1003" s="11">
        <v>29844</v>
      </c>
      <c r="C1003" s="10">
        <v>998</v>
      </c>
      <c r="F1003" s="7" t="s">
        <v>2142</v>
      </c>
      <c r="G1003" s="12">
        <v>479991</v>
      </c>
      <c r="H1003" s="7">
        <v>28</v>
      </c>
    </row>
    <row r="1004" spans="1:8" x14ac:dyDescent="0.2">
      <c r="A1004" s="10" t="s">
        <v>1569</v>
      </c>
      <c r="B1004" s="11">
        <v>29844</v>
      </c>
      <c r="C1004" s="10">
        <v>999</v>
      </c>
      <c r="F1004" s="7" t="s">
        <v>1629</v>
      </c>
      <c r="G1004" s="12">
        <v>37305</v>
      </c>
      <c r="H1004" s="7">
        <v>809</v>
      </c>
    </row>
    <row r="1005" spans="1:8" x14ac:dyDescent="0.2">
      <c r="A1005" s="10" t="s">
        <v>1655</v>
      </c>
      <c r="B1005" s="11">
        <v>29844</v>
      </c>
      <c r="C1005" s="10">
        <v>1000</v>
      </c>
      <c r="F1005" s="7" t="s">
        <v>1378</v>
      </c>
      <c r="G1005" s="12">
        <v>64662</v>
      </c>
      <c r="H1005" s="7">
        <v>441</v>
      </c>
    </row>
  </sheetData>
  <customSheetViews>
    <customSheetView guid="{32E1B1E0-F29A-4FB3-9E7F-F78F245BC75E}" state="hidden" showRuler="0">
      <pageMargins left="0.75" right="0.75" top="1" bottom="1" header="0.5" footer="0.5"/>
      <headerFooter alignWithMargins="0"/>
    </customSheetView>
  </customSheetViews>
  <phoneticPr fontId="0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 enableFormatConditionsCalculation="0">
    <tabColor indexed="10"/>
  </sheetPr>
  <dimension ref="A1:N68"/>
  <sheetViews>
    <sheetView workbookViewId="0">
      <pane ySplit="1050" topLeftCell="A50" activePane="bottomLeft"/>
      <selection activeCell="J2" sqref="J2"/>
      <selection pane="bottomLeft" activeCell="I58" sqref="I58"/>
    </sheetView>
  </sheetViews>
  <sheetFormatPr defaultRowHeight="12.75" x14ac:dyDescent="0.2"/>
  <sheetData>
    <row r="1" spans="1:14" x14ac:dyDescent="0.2">
      <c r="A1" s="17" t="s">
        <v>1754</v>
      </c>
      <c r="B1" s="21" t="s">
        <v>1855</v>
      </c>
      <c r="C1" s="22" t="s">
        <v>1196</v>
      </c>
      <c r="D1" s="20" t="s">
        <v>1319</v>
      </c>
      <c r="E1" s="27"/>
      <c r="N1" s="13"/>
    </row>
    <row r="2" spans="1:14" x14ac:dyDescent="0.2">
      <c r="A2" s="18" t="s">
        <v>1198</v>
      </c>
      <c r="B2" s="23">
        <v>56696</v>
      </c>
      <c r="C2" s="24">
        <v>2</v>
      </c>
      <c r="D2" s="15" t="e">
        <f>VLOOKUP(B2,BigTaxTable,C2+2)</f>
        <v>#N/A</v>
      </c>
      <c r="E2" s="16"/>
      <c r="N2" s="13"/>
    </row>
    <row r="3" spans="1:14" x14ac:dyDescent="0.2">
      <c r="A3" s="19" t="s">
        <v>1199</v>
      </c>
      <c r="B3" s="23">
        <v>56681</v>
      </c>
      <c r="C3" s="24">
        <v>4</v>
      </c>
      <c r="D3" s="15"/>
      <c r="E3" s="16"/>
      <c r="N3" s="13"/>
    </row>
    <row r="4" spans="1:14" x14ac:dyDescent="0.2">
      <c r="A4" s="18" t="s">
        <v>1200</v>
      </c>
      <c r="B4" s="23">
        <v>26086</v>
      </c>
      <c r="C4" s="24">
        <v>1</v>
      </c>
      <c r="D4" s="15"/>
      <c r="E4" s="16"/>
      <c r="N4" s="13"/>
    </row>
    <row r="5" spans="1:14" x14ac:dyDescent="0.2">
      <c r="A5" s="19" t="s">
        <v>1201</v>
      </c>
      <c r="B5" s="23">
        <v>26108</v>
      </c>
      <c r="C5" s="24">
        <v>3</v>
      </c>
      <c r="D5" s="15"/>
      <c r="E5" s="16"/>
      <c r="N5" s="13"/>
    </row>
    <row r="6" spans="1:14" x14ac:dyDescent="0.2">
      <c r="A6" s="19" t="s">
        <v>1202</v>
      </c>
      <c r="B6" s="23">
        <v>68397</v>
      </c>
      <c r="C6" s="24">
        <v>2</v>
      </c>
      <c r="D6" s="15"/>
      <c r="E6" s="16"/>
      <c r="N6" s="13"/>
    </row>
    <row r="7" spans="1:14" x14ac:dyDescent="0.2">
      <c r="A7" s="19" t="s">
        <v>1203</v>
      </c>
      <c r="B7" s="23">
        <v>48672</v>
      </c>
      <c r="C7" s="24">
        <v>0</v>
      </c>
      <c r="D7" s="15"/>
      <c r="E7" s="16"/>
      <c r="N7" s="13"/>
    </row>
    <row r="8" spans="1:14" x14ac:dyDescent="0.2">
      <c r="A8" s="18" t="s">
        <v>1204</v>
      </c>
      <c r="B8" s="23">
        <v>68413</v>
      </c>
      <c r="C8" s="24">
        <v>2</v>
      </c>
      <c r="D8" s="15"/>
      <c r="E8" s="16"/>
      <c r="N8" s="13"/>
    </row>
    <row r="9" spans="1:14" x14ac:dyDescent="0.2">
      <c r="A9" s="18" t="s">
        <v>1205</v>
      </c>
      <c r="B9" s="23">
        <v>48659</v>
      </c>
      <c r="C9" s="24">
        <v>1</v>
      </c>
      <c r="D9" s="15"/>
      <c r="E9" s="16"/>
      <c r="N9" s="13"/>
    </row>
    <row r="10" spans="1:14" x14ac:dyDescent="0.2">
      <c r="A10" s="19" t="s">
        <v>1206</v>
      </c>
      <c r="B10" s="23">
        <v>91031</v>
      </c>
      <c r="C10" s="24">
        <v>4</v>
      </c>
      <c r="D10" s="15"/>
      <c r="E10" s="16"/>
      <c r="N10" s="13"/>
    </row>
    <row r="11" spans="1:14" x14ac:dyDescent="0.2">
      <c r="A11" s="18" t="s">
        <v>1207</v>
      </c>
      <c r="B11" s="23">
        <v>91049</v>
      </c>
      <c r="C11" s="24">
        <v>6</v>
      </c>
      <c r="D11" s="15"/>
      <c r="E11" s="16"/>
      <c r="N11" s="13"/>
    </row>
    <row r="12" spans="1:14" x14ac:dyDescent="0.2">
      <c r="A12" s="19" t="s">
        <v>1208</v>
      </c>
      <c r="B12" s="23">
        <v>82942</v>
      </c>
      <c r="C12" s="24">
        <v>1</v>
      </c>
      <c r="D12" s="15"/>
      <c r="E12" s="16"/>
      <c r="N12" s="13"/>
    </row>
    <row r="13" spans="1:14" x14ac:dyDescent="0.2">
      <c r="A13" s="19" t="s">
        <v>1209</v>
      </c>
      <c r="B13" s="23">
        <v>35207</v>
      </c>
      <c r="C13" s="24">
        <v>3</v>
      </c>
      <c r="D13" s="15"/>
      <c r="E13" s="16"/>
      <c r="N13" s="13"/>
    </row>
    <row r="14" spans="1:14" x14ac:dyDescent="0.2">
      <c r="A14" s="18" t="s">
        <v>1210</v>
      </c>
      <c r="B14" s="23">
        <v>82932</v>
      </c>
      <c r="C14" s="24">
        <v>4</v>
      </c>
      <c r="D14" s="15"/>
      <c r="E14" s="16"/>
      <c r="N14" s="13"/>
    </row>
    <row r="15" spans="1:14" x14ac:dyDescent="0.2">
      <c r="A15" s="19" t="s">
        <v>1211</v>
      </c>
      <c r="B15" s="23">
        <v>29899</v>
      </c>
      <c r="C15" s="24">
        <v>1</v>
      </c>
      <c r="D15" s="15"/>
      <c r="E15" s="16"/>
      <c r="N15" s="13"/>
    </row>
    <row r="16" spans="1:14" x14ac:dyDescent="0.2">
      <c r="A16" s="18" t="s">
        <v>1212</v>
      </c>
      <c r="B16" s="23">
        <v>35189</v>
      </c>
      <c r="C16" s="24">
        <v>2</v>
      </c>
      <c r="D16" s="15"/>
      <c r="E16" s="16"/>
      <c r="N16" s="13"/>
    </row>
    <row r="17" spans="1:14" x14ac:dyDescent="0.2">
      <c r="A17" s="19" t="s">
        <v>1213</v>
      </c>
      <c r="B17" s="23">
        <v>26222</v>
      </c>
      <c r="C17" s="24">
        <v>1</v>
      </c>
      <c r="D17" s="15"/>
      <c r="E17" s="16"/>
      <c r="N17" s="13"/>
    </row>
    <row r="18" spans="1:14" x14ac:dyDescent="0.2">
      <c r="A18" s="18" t="s">
        <v>1214</v>
      </c>
      <c r="B18" s="23">
        <v>29881</v>
      </c>
      <c r="C18" s="24">
        <v>4</v>
      </c>
      <c r="D18" s="15"/>
      <c r="E18" s="16"/>
      <c r="N18" s="13"/>
    </row>
    <row r="19" spans="1:14" x14ac:dyDescent="0.2">
      <c r="A19" s="18" t="s">
        <v>1215</v>
      </c>
      <c r="B19" s="23">
        <v>26208</v>
      </c>
      <c r="C19" s="24">
        <v>2</v>
      </c>
      <c r="D19" s="15"/>
      <c r="E19" s="16"/>
      <c r="N19" s="13"/>
    </row>
    <row r="20" spans="1:14" x14ac:dyDescent="0.2">
      <c r="A20" s="19" t="s">
        <v>1216</v>
      </c>
      <c r="B20" s="23">
        <v>36852</v>
      </c>
      <c r="C20" s="24">
        <v>3</v>
      </c>
      <c r="D20" s="15"/>
      <c r="E20" s="16"/>
      <c r="N20" s="13"/>
    </row>
    <row r="21" spans="1:14" x14ac:dyDescent="0.2">
      <c r="A21" s="18" t="s">
        <v>1217</v>
      </c>
      <c r="B21" s="23">
        <v>36838</v>
      </c>
      <c r="C21" s="24">
        <v>3</v>
      </c>
      <c r="D21" s="15"/>
      <c r="E21" s="16"/>
      <c r="N21" s="13"/>
    </row>
    <row r="22" spans="1:14" x14ac:dyDescent="0.2">
      <c r="A22" s="19" t="s">
        <v>1218</v>
      </c>
      <c r="B22" s="23">
        <v>18044</v>
      </c>
      <c r="C22" s="24">
        <v>6</v>
      </c>
      <c r="D22" s="15"/>
      <c r="E22" s="16"/>
      <c r="N22" s="13"/>
    </row>
    <row r="23" spans="1:14" x14ac:dyDescent="0.2">
      <c r="A23" s="18" t="s">
        <v>1228</v>
      </c>
      <c r="B23" s="23">
        <v>18029</v>
      </c>
      <c r="C23" s="24">
        <v>3</v>
      </c>
      <c r="D23" s="15"/>
      <c r="E23" s="16"/>
      <c r="N23" s="13"/>
    </row>
    <row r="24" spans="1:14" x14ac:dyDescent="0.2">
      <c r="A24" s="19" t="s">
        <v>1229</v>
      </c>
      <c r="B24" s="23">
        <v>81492</v>
      </c>
      <c r="C24" s="24">
        <v>6</v>
      </c>
      <c r="D24" s="15"/>
      <c r="E24" s="16"/>
      <c r="F24" s="13"/>
      <c r="G24" s="13"/>
      <c r="H24" s="13"/>
      <c r="I24" s="13"/>
      <c r="J24" s="13"/>
      <c r="K24" s="13"/>
      <c r="L24" s="13"/>
      <c r="M24" s="13"/>
      <c r="N24" s="13"/>
    </row>
    <row r="25" spans="1:14" x14ac:dyDescent="0.2">
      <c r="A25" s="19" t="s">
        <v>1230</v>
      </c>
      <c r="B25" s="23">
        <v>23423</v>
      </c>
      <c r="C25" s="24">
        <v>2</v>
      </c>
      <c r="D25" s="15"/>
      <c r="E25" s="16"/>
      <c r="F25" s="13"/>
      <c r="G25" s="13"/>
      <c r="H25" s="13"/>
      <c r="I25" s="13"/>
      <c r="J25" s="13"/>
      <c r="K25" s="13"/>
      <c r="L25" s="13"/>
      <c r="M25" s="13"/>
      <c r="N25" s="13"/>
    </row>
    <row r="26" spans="1:14" x14ac:dyDescent="0.2">
      <c r="A26" s="19" t="s">
        <v>1231</v>
      </c>
      <c r="B26" s="23">
        <v>70560</v>
      </c>
      <c r="C26" s="24">
        <v>5</v>
      </c>
      <c r="D26" s="16"/>
      <c r="E26" s="16"/>
      <c r="F26" s="13"/>
      <c r="G26" s="13"/>
      <c r="H26" s="13"/>
      <c r="I26" s="13"/>
      <c r="J26" s="13"/>
      <c r="K26" s="13"/>
      <c r="L26" s="13"/>
      <c r="M26" s="13"/>
      <c r="N26" s="13"/>
    </row>
    <row r="27" spans="1:14" x14ac:dyDescent="0.2">
      <c r="A27" s="18" t="s">
        <v>1232</v>
      </c>
      <c r="B27" s="23">
        <v>81507</v>
      </c>
      <c r="C27" s="24">
        <v>2</v>
      </c>
      <c r="D27" s="16"/>
      <c r="E27" s="16"/>
      <c r="F27" s="13"/>
      <c r="G27" s="13"/>
      <c r="H27" s="13"/>
      <c r="I27" s="13"/>
      <c r="J27" s="13"/>
      <c r="K27" s="13"/>
      <c r="L27" s="13"/>
      <c r="M27" s="13"/>
      <c r="N27" s="13"/>
    </row>
    <row r="28" spans="1:14" x14ac:dyDescent="0.2">
      <c r="A28" s="18" t="s">
        <v>1233</v>
      </c>
      <c r="B28" s="23">
        <v>23412</v>
      </c>
      <c r="C28" s="24">
        <v>3</v>
      </c>
      <c r="D28" s="16"/>
      <c r="E28" s="16"/>
      <c r="F28" s="13"/>
      <c r="G28" s="13"/>
      <c r="H28" s="13"/>
      <c r="I28" s="13"/>
      <c r="J28" s="13"/>
      <c r="K28" s="13"/>
      <c r="L28" s="13"/>
      <c r="M28" s="13"/>
      <c r="N28" s="13"/>
    </row>
    <row r="29" spans="1:14" x14ac:dyDescent="0.2">
      <c r="A29" s="18" t="s">
        <v>1234</v>
      </c>
      <c r="B29" s="23">
        <v>70543</v>
      </c>
      <c r="C29" s="24">
        <v>3</v>
      </c>
      <c r="D29" s="16"/>
      <c r="E29" s="16"/>
      <c r="F29" s="13"/>
      <c r="G29" s="13"/>
      <c r="H29" s="13"/>
      <c r="I29" s="13"/>
      <c r="J29" s="13"/>
      <c r="K29" s="13"/>
      <c r="L29" s="13"/>
      <c r="M29" s="13"/>
      <c r="N29" s="13"/>
    </row>
    <row r="30" spans="1:14" x14ac:dyDescent="0.2">
      <c r="A30" s="19" t="s">
        <v>1235</v>
      </c>
      <c r="B30" s="23">
        <v>66917</v>
      </c>
      <c r="C30" s="24">
        <v>1</v>
      </c>
      <c r="D30" s="16"/>
      <c r="E30" s="16"/>
      <c r="F30" s="13"/>
      <c r="G30" s="13"/>
      <c r="H30" s="13"/>
      <c r="I30" s="13"/>
      <c r="J30" s="13"/>
      <c r="K30" s="13"/>
      <c r="L30" s="13"/>
      <c r="M30" s="13"/>
      <c r="N30" s="13"/>
    </row>
    <row r="31" spans="1:14" x14ac:dyDescent="0.2">
      <c r="A31" s="18" t="s">
        <v>1236</v>
      </c>
      <c r="B31" s="23">
        <v>66902</v>
      </c>
      <c r="C31" s="24">
        <v>1</v>
      </c>
      <c r="D31" s="16"/>
      <c r="E31" s="16"/>
      <c r="F31" s="13"/>
      <c r="G31" s="13"/>
      <c r="H31" s="13"/>
      <c r="I31" s="13"/>
      <c r="J31" s="13"/>
      <c r="K31" s="13"/>
      <c r="L31" s="13"/>
      <c r="M31" s="13"/>
      <c r="N31" s="13"/>
    </row>
    <row r="32" spans="1:14" x14ac:dyDescent="0.2">
      <c r="A32" s="19" t="s">
        <v>1237</v>
      </c>
      <c r="B32" s="23">
        <v>69597</v>
      </c>
      <c r="C32" s="24">
        <v>3</v>
      </c>
      <c r="D32" s="16"/>
      <c r="E32" s="16"/>
      <c r="F32" s="13"/>
      <c r="G32" s="13"/>
      <c r="H32" s="13"/>
      <c r="I32" s="13"/>
      <c r="J32" s="13"/>
      <c r="K32" s="13"/>
      <c r="L32" s="13"/>
      <c r="M32" s="13"/>
      <c r="N32" s="13"/>
    </row>
    <row r="33" spans="1:14" x14ac:dyDescent="0.2">
      <c r="A33" s="19" t="s">
        <v>1238</v>
      </c>
      <c r="B33" s="23">
        <v>31908</v>
      </c>
      <c r="C33" s="24">
        <v>4</v>
      </c>
      <c r="D33" s="16"/>
      <c r="E33" s="16"/>
      <c r="F33" s="13"/>
      <c r="G33" s="13"/>
      <c r="H33" s="13"/>
      <c r="I33" s="13"/>
      <c r="J33" s="13"/>
      <c r="K33" s="13"/>
      <c r="L33" s="13"/>
      <c r="M33" s="13"/>
      <c r="N33" s="13"/>
    </row>
    <row r="34" spans="1:14" x14ac:dyDescent="0.2">
      <c r="A34" s="18" t="s">
        <v>1239</v>
      </c>
      <c r="B34" s="23">
        <v>69583</v>
      </c>
      <c r="C34" s="24">
        <v>4</v>
      </c>
      <c r="D34" s="16"/>
      <c r="E34" s="16"/>
      <c r="F34" s="13"/>
      <c r="G34" s="13"/>
      <c r="H34" s="13"/>
      <c r="I34" s="13"/>
      <c r="J34" s="13"/>
      <c r="K34" s="13"/>
      <c r="L34" s="13"/>
      <c r="M34" s="13"/>
      <c r="N34" s="13"/>
    </row>
    <row r="35" spans="1:14" x14ac:dyDescent="0.2">
      <c r="A35" s="18" t="s">
        <v>1240</v>
      </c>
      <c r="B35" s="23">
        <v>31907</v>
      </c>
      <c r="C35" s="24">
        <v>3</v>
      </c>
      <c r="D35" s="16"/>
      <c r="E35" s="16"/>
      <c r="F35" s="13"/>
      <c r="G35" s="13"/>
      <c r="H35" s="13"/>
      <c r="I35" s="13"/>
      <c r="J35" s="13"/>
      <c r="K35" s="13"/>
      <c r="L35" s="13"/>
      <c r="M35" s="13"/>
      <c r="N35" s="13"/>
    </row>
    <row r="36" spans="1:14" x14ac:dyDescent="0.2">
      <c r="A36" s="19" t="s">
        <v>1241</v>
      </c>
      <c r="B36" s="23">
        <v>70674</v>
      </c>
      <c r="C36" s="24">
        <v>1</v>
      </c>
      <c r="D36" s="16"/>
      <c r="E36" s="16"/>
      <c r="F36" s="13"/>
      <c r="G36" s="13"/>
      <c r="H36" s="13"/>
      <c r="I36" s="13"/>
      <c r="J36" s="13"/>
      <c r="K36" s="13"/>
      <c r="L36" s="13"/>
      <c r="M36" s="13"/>
      <c r="N36" s="13"/>
    </row>
    <row r="37" spans="1:14" x14ac:dyDescent="0.2">
      <c r="A37" s="18" t="s">
        <v>1242</v>
      </c>
      <c r="B37" s="23">
        <v>70661</v>
      </c>
      <c r="C37" s="24">
        <v>2</v>
      </c>
      <c r="D37" s="16"/>
      <c r="E37" s="16"/>
      <c r="F37" s="13"/>
      <c r="G37" s="13"/>
      <c r="H37" s="13"/>
      <c r="I37" s="13"/>
      <c r="J37" s="13"/>
      <c r="K37" s="13"/>
      <c r="L37" s="13"/>
      <c r="M37" s="13"/>
      <c r="N37" s="13"/>
    </row>
    <row r="38" spans="1:14" x14ac:dyDescent="0.2">
      <c r="A38" s="19" t="s">
        <v>1243</v>
      </c>
      <c r="B38" s="23">
        <v>61953</v>
      </c>
      <c r="C38" s="24">
        <v>3</v>
      </c>
      <c r="D38" s="16"/>
      <c r="E38" s="16"/>
      <c r="F38" s="13"/>
      <c r="G38" s="13"/>
      <c r="H38" s="13"/>
      <c r="I38" s="13"/>
      <c r="J38" s="13"/>
      <c r="K38" s="13"/>
      <c r="L38" s="13"/>
      <c r="M38" s="13"/>
      <c r="N38" s="13"/>
    </row>
    <row r="39" spans="1:14" x14ac:dyDescent="0.2">
      <c r="A39" s="19"/>
      <c r="B39" s="25"/>
      <c r="C39" s="24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</row>
    <row r="40" spans="1:14" x14ac:dyDescent="0.2">
      <c r="A40" s="19"/>
      <c r="B40" s="25"/>
      <c r="C40" s="24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</row>
    <row r="41" spans="1:14" x14ac:dyDescent="0.2">
      <c r="A41" s="19"/>
      <c r="B41" s="25"/>
      <c r="C41" s="24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</row>
    <row r="42" spans="1:14" x14ac:dyDescent="0.2">
      <c r="A42" s="19"/>
      <c r="B42" s="25"/>
      <c r="C42" s="24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spans="1:14" x14ac:dyDescent="0.2">
      <c r="A43" s="19"/>
      <c r="B43" s="25"/>
      <c r="C43" s="24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spans="1:14" x14ac:dyDescent="0.2">
      <c r="A44" s="19"/>
      <c r="B44" s="25"/>
      <c r="C44" s="24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spans="1:14" x14ac:dyDescent="0.2">
      <c r="A45" s="19"/>
      <c r="B45" s="25"/>
      <c r="C45" s="24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spans="1:14" x14ac:dyDescent="0.2">
      <c r="A46" s="19"/>
      <c r="B46" s="25"/>
      <c r="C46" s="24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  <row r="47" spans="1:14" x14ac:dyDescent="0.2">
      <c r="A47" s="19"/>
      <c r="B47" s="25"/>
      <c r="C47" s="2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</row>
    <row r="48" spans="1:14" x14ac:dyDescent="0.2">
      <c r="A48" s="19"/>
      <c r="B48" s="25"/>
      <c r="C48" s="2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</row>
    <row r="49" spans="1:8" x14ac:dyDescent="0.2">
      <c r="B49" s="26"/>
      <c r="C49" s="26"/>
    </row>
    <row r="50" spans="1:8" x14ac:dyDescent="0.2">
      <c r="A50" s="275" t="s">
        <v>1197</v>
      </c>
      <c r="B50" s="275"/>
      <c r="C50" s="275"/>
      <c r="D50" s="275"/>
      <c r="E50" s="275"/>
      <c r="F50" s="275"/>
      <c r="G50" s="275"/>
      <c r="H50" s="275"/>
    </row>
    <row r="51" spans="1:8" ht="13.5" thickBot="1" x14ac:dyDescent="0.25">
      <c r="A51" s="31" t="s">
        <v>1855</v>
      </c>
      <c r="B51" s="32">
        <v>0</v>
      </c>
      <c r="C51" s="33">
        <v>1</v>
      </c>
      <c r="D51" s="32">
        <v>2</v>
      </c>
      <c r="E51" s="33">
        <v>3</v>
      </c>
      <c r="F51" s="32">
        <v>4</v>
      </c>
      <c r="G51" s="33">
        <v>5</v>
      </c>
      <c r="H51" s="32">
        <v>6</v>
      </c>
    </row>
    <row r="52" spans="1:8" x14ac:dyDescent="0.2">
      <c r="A52" s="34">
        <v>0</v>
      </c>
      <c r="B52" s="35">
        <v>0</v>
      </c>
      <c r="C52" s="36">
        <v>0</v>
      </c>
      <c r="D52" s="37">
        <v>0</v>
      </c>
      <c r="E52" s="36">
        <v>0</v>
      </c>
      <c r="F52" s="37">
        <v>0</v>
      </c>
      <c r="G52" s="36">
        <v>0</v>
      </c>
      <c r="H52" s="38">
        <v>0</v>
      </c>
    </row>
    <row r="53" spans="1:8" x14ac:dyDescent="0.2">
      <c r="A53" s="39">
        <v>15000</v>
      </c>
      <c r="B53" s="28">
        <v>0.01</v>
      </c>
      <c r="C53" s="29">
        <f t="shared" ref="C53:H68" si="0">ROUND(B53*0.8,4)</f>
        <v>8.0000000000000002E-3</v>
      </c>
      <c r="D53" s="30">
        <f t="shared" si="0"/>
        <v>6.4000000000000003E-3</v>
      </c>
      <c r="E53" s="29">
        <f t="shared" si="0"/>
        <v>5.1000000000000004E-3</v>
      </c>
      <c r="F53" s="30">
        <f t="shared" si="0"/>
        <v>4.1000000000000003E-3</v>
      </c>
      <c r="G53" s="29">
        <f t="shared" si="0"/>
        <v>3.3E-3</v>
      </c>
      <c r="H53" s="40">
        <f t="shared" si="0"/>
        <v>2.5999999999999999E-3</v>
      </c>
    </row>
    <row r="54" spans="1:8" x14ac:dyDescent="0.2">
      <c r="A54" s="39">
        <v>20000</v>
      </c>
      <c r="B54" s="28">
        <v>0.03</v>
      </c>
      <c r="C54" s="29">
        <f t="shared" si="0"/>
        <v>2.4E-2</v>
      </c>
      <c r="D54" s="30">
        <f t="shared" si="0"/>
        <v>1.9199999999999998E-2</v>
      </c>
      <c r="E54" s="29">
        <f t="shared" si="0"/>
        <v>1.54E-2</v>
      </c>
      <c r="F54" s="30">
        <f t="shared" si="0"/>
        <v>1.23E-2</v>
      </c>
      <c r="G54" s="29">
        <f t="shared" si="0"/>
        <v>9.7999999999999997E-3</v>
      </c>
      <c r="H54" s="40">
        <f t="shared" si="0"/>
        <v>7.7999999999999996E-3</v>
      </c>
    </row>
    <row r="55" spans="1:8" x14ac:dyDescent="0.2">
      <c r="A55" s="39">
        <v>25000</v>
      </c>
      <c r="B55" s="28">
        <v>0.05</v>
      </c>
      <c r="C55" s="29">
        <f t="shared" si="0"/>
        <v>0.04</v>
      </c>
      <c r="D55" s="30">
        <f t="shared" si="0"/>
        <v>3.2000000000000001E-2</v>
      </c>
      <c r="E55" s="29">
        <f t="shared" si="0"/>
        <v>2.5600000000000001E-2</v>
      </c>
      <c r="F55" s="30">
        <f t="shared" si="0"/>
        <v>2.0500000000000001E-2</v>
      </c>
      <c r="G55" s="29">
        <f t="shared" si="0"/>
        <v>1.6400000000000001E-2</v>
      </c>
      <c r="H55" s="40">
        <f t="shared" si="0"/>
        <v>1.3100000000000001E-2</v>
      </c>
    </row>
    <row r="56" spans="1:8" x14ac:dyDescent="0.2">
      <c r="A56" s="39">
        <v>30000</v>
      </c>
      <c r="B56" s="28">
        <v>7.0000000000000007E-2</v>
      </c>
      <c r="C56" s="29">
        <f t="shared" si="0"/>
        <v>5.6000000000000001E-2</v>
      </c>
      <c r="D56" s="30">
        <f t="shared" si="0"/>
        <v>4.48E-2</v>
      </c>
      <c r="E56" s="29">
        <f t="shared" si="0"/>
        <v>3.5799999999999998E-2</v>
      </c>
      <c r="F56" s="30">
        <f t="shared" si="0"/>
        <v>2.86E-2</v>
      </c>
      <c r="G56" s="29">
        <f t="shared" si="0"/>
        <v>2.29E-2</v>
      </c>
      <c r="H56" s="40">
        <f t="shared" si="0"/>
        <v>1.83E-2</v>
      </c>
    </row>
    <row r="57" spans="1:8" x14ac:dyDescent="0.2">
      <c r="A57" s="39">
        <v>35000</v>
      </c>
      <c r="B57" s="28">
        <v>0.09</v>
      </c>
      <c r="C57" s="29">
        <f t="shared" si="0"/>
        <v>7.1999999999999995E-2</v>
      </c>
      <c r="D57" s="30">
        <f t="shared" si="0"/>
        <v>5.7599999999999998E-2</v>
      </c>
      <c r="E57" s="29">
        <f t="shared" si="0"/>
        <v>4.6100000000000002E-2</v>
      </c>
      <c r="F57" s="30">
        <f t="shared" si="0"/>
        <v>3.6900000000000002E-2</v>
      </c>
      <c r="G57" s="29">
        <f t="shared" si="0"/>
        <v>2.9499999999999998E-2</v>
      </c>
      <c r="H57" s="40">
        <f t="shared" si="0"/>
        <v>2.3599999999999999E-2</v>
      </c>
    </row>
    <row r="58" spans="1:8" x14ac:dyDescent="0.2">
      <c r="A58" s="39">
        <v>40000</v>
      </c>
      <c r="B58" s="28">
        <v>0.11</v>
      </c>
      <c r="C58" s="29">
        <f t="shared" si="0"/>
        <v>8.7999999999999995E-2</v>
      </c>
      <c r="D58" s="30">
        <f t="shared" si="0"/>
        <v>7.0400000000000004E-2</v>
      </c>
      <c r="E58" s="29">
        <f t="shared" si="0"/>
        <v>5.6300000000000003E-2</v>
      </c>
      <c r="F58" s="30">
        <f t="shared" si="0"/>
        <v>4.4999999999999998E-2</v>
      </c>
      <c r="G58" s="29">
        <f t="shared" si="0"/>
        <v>3.5999999999999997E-2</v>
      </c>
      <c r="H58" s="40">
        <f t="shared" si="0"/>
        <v>2.8799999999999999E-2</v>
      </c>
    </row>
    <row r="59" spans="1:8" x14ac:dyDescent="0.2">
      <c r="A59" s="39">
        <v>45000</v>
      </c>
      <c r="B59" s="28">
        <v>0.13</v>
      </c>
      <c r="C59" s="29">
        <f t="shared" si="0"/>
        <v>0.104</v>
      </c>
      <c r="D59" s="30">
        <f t="shared" si="0"/>
        <v>8.3199999999999996E-2</v>
      </c>
      <c r="E59" s="29">
        <f t="shared" si="0"/>
        <v>6.6600000000000006E-2</v>
      </c>
      <c r="F59" s="30">
        <f t="shared" si="0"/>
        <v>5.33E-2</v>
      </c>
      <c r="G59" s="29">
        <f t="shared" si="0"/>
        <v>4.2599999999999999E-2</v>
      </c>
      <c r="H59" s="40">
        <f t="shared" si="0"/>
        <v>3.4099999999999998E-2</v>
      </c>
    </row>
    <row r="60" spans="1:8" x14ac:dyDescent="0.2">
      <c r="A60" s="39">
        <v>50000</v>
      </c>
      <c r="B60" s="28">
        <v>0.15</v>
      </c>
      <c r="C60" s="29">
        <f t="shared" si="0"/>
        <v>0.12</v>
      </c>
      <c r="D60" s="30">
        <f t="shared" si="0"/>
        <v>9.6000000000000002E-2</v>
      </c>
      <c r="E60" s="29">
        <f t="shared" si="0"/>
        <v>7.6799999999999993E-2</v>
      </c>
      <c r="F60" s="30">
        <f t="shared" si="0"/>
        <v>6.1400000000000003E-2</v>
      </c>
      <c r="G60" s="29">
        <f t="shared" si="0"/>
        <v>4.9099999999999998E-2</v>
      </c>
      <c r="H60" s="40">
        <f t="shared" si="0"/>
        <v>3.9300000000000002E-2</v>
      </c>
    </row>
    <row r="61" spans="1:8" x14ac:dyDescent="0.2">
      <c r="A61" s="39">
        <v>55000</v>
      </c>
      <c r="B61" s="28">
        <v>0.17</v>
      </c>
      <c r="C61" s="29">
        <f t="shared" si="0"/>
        <v>0.13600000000000001</v>
      </c>
      <c r="D61" s="30">
        <f t="shared" si="0"/>
        <v>0.10879999999999999</v>
      </c>
      <c r="E61" s="29">
        <f t="shared" si="0"/>
        <v>8.6999999999999994E-2</v>
      </c>
      <c r="F61" s="30">
        <f t="shared" si="0"/>
        <v>6.9599999999999995E-2</v>
      </c>
      <c r="G61" s="29">
        <f t="shared" si="0"/>
        <v>5.57E-2</v>
      </c>
      <c r="H61" s="40">
        <f t="shared" si="0"/>
        <v>4.4600000000000001E-2</v>
      </c>
    </row>
    <row r="62" spans="1:8" x14ac:dyDescent="0.2">
      <c r="A62" s="39">
        <v>60000</v>
      </c>
      <c r="B62" s="28">
        <v>0.19</v>
      </c>
      <c r="C62" s="29">
        <f t="shared" si="0"/>
        <v>0.152</v>
      </c>
      <c r="D62" s="30">
        <f t="shared" si="0"/>
        <v>0.1216</v>
      </c>
      <c r="E62" s="29">
        <f t="shared" si="0"/>
        <v>9.7299999999999998E-2</v>
      </c>
      <c r="F62" s="30">
        <f t="shared" si="0"/>
        <v>7.7799999999999994E-2</v>
      </c>
      <c r="G62" s="29">
        <f t="shared" si="0"/>
        <v>6.2199999999999998E-2</v>
      </c>
      <c r="H62" s="40">
        <f t="shared" si="0"/>
        <v>4.9799999999999997E-2</v>
      </c>
    </row>
    <row r="63" spans="1:8" x14ac:dyDescent="0.2">
      <c r="A63" s="39">
        <v>65000</v>
      </c>
      <c r="B63" s="28">
        <v>0.21</v>
      </c>
      <c r="C63" s="29">
        <f t="shared" si="0"/>
        <v>0.16800000000000001</v>
      </c>
      <c r="D63" s="30">
        <f t="shared" si="0"/>
        <v>0.13439999999999999</v>
      </c>
      <c r="E63" s="29">
        <f t="shared" si="0"/>
        <v>0.1075</v>
      </c>
      <c r="F63" s="30">
        <f t="shared" si="0"/>
        <v>8.5999999999999993E-2</v>
      </c>
      <c r="G63" s="29">
        <f t="shared" si="0"/>
        <v>6.88E-2</v>
      </c>
      <c r="H63" s="40">
        <f t="shared" si="0"/>
        <v>5.5E-2</v>
      </c>
    </row>
    <row r="64" spans="1:8" x14ac:dyDescent="0.2">
      <c r="A64" s="39">
        <v>70000</v>
      </c>
      <c r="B64" s="28">
        <v>0.23</v>
      </c>
      <c r="C64" s="29">
        <f t="shared" si="0"/>
        <v>0.184</v>
      </c>
      <c r="D64" s="30">
        <f t="shared" si="0"/>
        <v>0.1472</v>
      </c>
      <c r="E64" s="29">
        <f t="shared" si="0"/>
        <v>0.1178</v>
      </c>
      <c r="F64" s="30">
        <f t="shared" si="0"/>
        <v>9.4200000000000006E-2</v>
      </c>
      <c r="G64" s="29">
        <f t="shared" si="0"/>
        <v>7.5399999999999995E-2</v>
      </c>
      <c r="H64" s="40">
        <f t="shared" si="0"/>
        <v>6.0299999999999999E-2</v>
      </c>
    </row>
    <row r="65" spans="1:8" x14ac:dyDescent="0.2">
      <c r="A65" s="39">
        <v>75000</v>
      </c>
      <c r="B65" s="28">
        <v>0.25</v>
      </c>
      <c r="C65" s="29">
        <f t="shared" si="0"/>
        <v>0.2</v>
      </c>
      <c r="D65" s="30">
        <f t="shared" si="0"/>
        <v>0.16</v>
      </c>
      <c r="E65" s="29">
        <f t="shared" si="0"/>
        <v>0.128</v>
      </c>
      <c r="F65" s="30">
        <f t="shared" si="0"/>
        <v>0.1024</v>
      </c>
      <c r="G65" s="29">
        <f t="shared" si="0"/>
        <v>8.1900000000000001E-2</v>
      </c>
      <c r="H65" s="40">
        <f t="shared" si="0"/>
        <v>6.5500000000000003E-2</v>
      </c>
    </row>
    <row r="66" spans="1:8" x14ac:dyDescent="0.2">
      <c r="A66" s="39">
        <v>80000</v>
      </c>
      <c r="B66" s="28">
        <v>0.27</v>
      </c>
      <c r="C66" s="29">
        <f t="shared" si="0"/>
        <v>0.216</v>
      </c>
      <c r="D66" s="30">
        <f t="shared" si="0"/>
        <v>0.17280000000000001</v>
      </c>
      <c r="E66" s="29">
        <f t="shared" si="0"/>
        <v>0.13819999999999999</v>
      </c>
      <c r="F66" s="30">
        <f t="shared" si="0"/>
        <v>0.1106</v>
      </c>
      <c r="G66" s="29">
        <f t="shared" si="0"/>
        <v>8.8499999999999995E-2</v>
      </c>
      <c r="H66" s="40">
        <f t="shared" si="0"/>
        <v>7.0800000000000002E-2</v>
      </c>
    </row>
    <row r="67" spans="1:8" x14ac:dyDescent="0.2">
      <c r="A67" s="39">
        <v>85000</v>
      </c>
      <c r="B67" s="28">
        <v>0.28999999999999998</v>
      </c>
      <c r="C67" s="29">
        <f t="shared" si="0"/>
        <v>0.23200000000000001</v>
      </c>
      <c r="D67" s="30">
        <f t="shared" si="0"/>
        <v>0.18559999999999999</v>
      </c>
      <c r="E67" s="29">
        <f t="shared" si="0"/>
        <v>0.14849999999999999</v>
      </c>
      <c r="F67" s="30">
        <f t="shared" si="0"/>
        <v>0.1188</v>
      </c>
      <c r="G67" s="29">
        <f t="shared" si="0"/>
        <v>9.5000000000000001E-2</v>
      </c>
      <c r="H67" s="40">
        <f t="shared" si="0"/>
        <v>7.5999999999999998E-2</v>
      </c>
    </row>
    <row r="68" spans="1:8" ht="13.5" thickBot="1" x14ac:dyDescent="0.25">
      <c r="A68" s="41">
        <v>90000</v>
      </c>
      <c r="B68" s="42">
        <v>0.31</v>
      </c>
      <c r="C68" s="43">
        <f t="shared" si="0"/>
        <v>0.248</v>
      </c>
      <c r="D68" s="44">
        <f t="shared" si="0"/>
        <v>0.19839999999999999</v>
      </c>
      <c r="E68" s="43">
        <f t="shared" si="0"/>
        <v>0.15870000000000001</v>
      </c>
      <c r="F68" s="44">
        <f t="shared" si="0"/>
        <v>0.127</v>
      </c>
      <c r="G68" s="43">
        <f t="shared" si="0"/>
        <v>0.1016</v>
      </c>
      <c r="H68" s="45">
        <f t="shared" si="0"/>
        <v>8.1299999999999997E-2</v>
      </c>
    </row>
  </sheetData>
  <mergeCells count="1">
    <mergeCell ref="A50:H50"/>
  </mergeCells>
  <phoneticPr fontId="8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 enableFormatConditionsCalculation="0">
    <tabColor indexed="41"/>
  </sheetPr>
  <dimension ref="A1:AJ1000"/>
  <sheetViews>
    <sheetView zoomScale="85" zoomScaleNormal="94" zoomScaleSheetLayoutView="148" workbookViewId="0">
      <selection activeCell="F27" sqref="F27"/>
    </sheetView>
  </sheetViews>
  <sheetFormatPr defaultColWidth="8.85546875" defaultRowHeight="12.75" x14ac:dyDescent="0.2"/>
  <cols>
    <col min="1" max="1" width="11.28515625" style="51" bestFit="1" customWidth="1"/>
    <col min="2" max="2" width="4.28515625" style="51" bestFit="1" customWidth="1"/>
    <col min="3" max="3" width="4.140625" style="51" bestFit="1" customWidth="1"/>
    <col min="4" max="4" width="9" style="51" bestFit="1" customWidth="1"/>
    <col min="5" max="5" width="5.28515625" style="51" bestFit="1" customWidth="1"/>
    <col min="6" max="6" width="4.85546875" style="51" bestFit="1" customWidth="1"/>
    <col min="7" max="7" width="7.28515625" style="51" bestFit="1" customWidth="1"/>
    <col min="8" max="9" width="10.28515625" style="51" bestFit="1" customWidth="1"/>
    <col min="10" max="10" width="8.28515625" style="51" bestFit="1" customWidth="1"/>
    <col min="11" max="11" width="16" style="60" bestFit="1" customWidth="1"/>
    <col min="12" max="12" width="12.140625" style="51" bestFit="1" customWidth="1"/>
    <col min="13" max="13" width="9.5703125" style="51" bestFit="1" customWidth="1"/>
    <col min="14" max="14" width="10.140625" style="51" bestFit="1" customWidth="1"/>
    <col min="15" max="15" width="11.7109375" style="51" bestFit="1" customWidth="1"/>
    <col min="16" max="16" width="13.5703125" style="51" bestFit="1" customWidth="1"/>
    <col min="17" max="17" width="17.28515625" style="51" bestFit="1" customWidth="1"/>
    <col min="18" max="18" width="9.42578125" style="51" bestFit="1" customWidth="1"/>
    <col min="19" max="19" width="16.140625" style="51" bestFit="1" customWidth="1"/>
    <col min="20" max="20" width="7" style="51" bestFit="1" customWidth="1"/>
    <col min="21" max="21" width="16.140625" style="51" bestFit="1" customWidth="1"/>
    <col min="22" max="22" width="9" style="51" bestFit="1" customWidth="1"/>
    <col min="23" max="23" width="13.5703125" style="51" bestFit="1" customWidth="1"/>
    <col min="24" max="24" width="12.7109375" style="51" bestFit="1" customWidth="1"/>
    <col min="25" max="25" width="12" style="51" bestFit="1" customWidth="1"/>
    <col min="26" max="26" width="8.28515625" style="51" bestFit="1" customWidth="1"/>
    <col min="27" max="27" width="5.85546875" style="51" bestFit="1" customWidth="1"/>
    <col min="28" max="28" width="11.85546875" style="51" bestFit="1" customWidth="1"/>
    <col min="29" max="29" width="9.85546875" style="51" bestFit="1" customWidth="1"/>
    <col min="30" max="30" width="6.5703125" style="51" bestFit="1" customWidth="1"/>
    <col min="31" max="31" width="13.42578125" style="51" bestFit="1" customWidth="1"/>
    <col min="32" max="32" width="11.42578125" style="51" bestFit="1" customWidth="1"/>
    <col min="33" max="33" width="11.42578125" style="51" customWidth="1"/>
    <col min="34" max="34" width="9" style="51" bestFit="1" customWidth="1"/>
    <col min="35" max="35" width="7.7109375" style="51" bestFit="1" customWidth="1"/>
    <col min="36" max="36" width="11.7109375" style="51" bestFit="1" customWidth="1"/>
    <col min="37" max="16384" width="8.85546875" style="51"/>
  </cols>
  <sheetData>
    <row r="1" spans="1:36" ht="13.5" customHeight="1" x14ac:dyDescent="0.2">
      <c r="A1" s="49" t="s">
        <v>606</v>
      </c>
      <c r="B1" s="49" t="s">
        <v>607</v>
      </c>
      <c r="C1" s="49" t="s">
        <v>608</v>
      </c>
      <c r="D1" s="49" t="s">
        <v>609</v>
      </c>
      <c r="E1" s="49" t="s">
        <v>610</v>
      </c>
      <c r="F1" s="49" t="s">
        <v>611</v>
      </c>
      <c r="G1" s="49" t="s">
        <v>612</v>
      </c>
      <c r="H1" s="49" t="s">
        <v>613</v>
      </c>
      <c r="I1" s="49" t="s">
        <v>2123</v>
      </c>
      <c r="J1" s="49" t="s">
        <v>614</v>
      </c>
      <c r="K1" s="50" t="s">
        <v>615</v>
      </c>
      <c r="L1" s="49" t="s">
        <v>616</v>
      </c>
      <c r="M1" s="49" t="s">
        <v>617</v>
      </c>
      <c r="N1" s="49" t="s">
        <v>618</v>
      </c>
      <c r="O1" s="49" t="s">
        <v>619</v>
      </c>
      <c r="P1" s="49" t="s">
        <v>620</v>
      </c>
      <c r="Q1" s="49" t="s">
        <v>621</v>
      </c>
      <c r="R1" s="49" t="s">
        <v>622</v>
      </c>
      <c r="S1" s="49" t="s">
        <v>623</v>
      </c>
      <c r="T1" s="49" t="s">
        <v>624</v>
      </c>
      <c r="U1" s="49" t="s">
        <v>625</v>
      </c>
      <c r="V1" s="49" t="s">
        <v>626</v>
      </c>
      <c r="W1" s="49" t="s">
        <v>627</v>
      </c>
      <c r="X1" s="49" t="s">
        <v>2121</v>
      </c>
      <c r="Y1" s="49" t="s">
        <v>628</v>
      </c>
      <c r="Z1" s="49" t="s">
        <v>629</v>
      </c>
      <c r="AA1" s="49" t="s">
        <v>630</v>
      </c>
      <c r="AB1" s="49" t="s">
        <v>631</v>
      </c>
      <c r="AC1" s="49" t="s">
        <v>632</v>
      </c>
      <c r="AD1" s="49" t="s">
        <v>633</v>
      </c>
      <c r="AE1" s="49" t="s">
        <v>634</v>
      </c>
      <c r="AF1" s="49" t="s">
        <v>635</v>
      </c>
      <c r="AG1" s="49"/>
      <c r="AH1" s="61" t="s">
        <v>451</v>
      </c>
      <c r="AI1" s="61" t="s">
        <v>452</v>
      </c>
      <c r="AJ1" s="61" t="s">
        <v>453</v>
      </c>
    </row>
    <row r="2" spans="1:36" ht="13.5" customHeight="1" x14ac:dyDescent="0.2">
      <c r="A2" s="52" t="s">
        <v>636</v>
      </c>
      <c r="B2" s="53">
        <v>3</v>
      </c>
      <c r="C2" s="52">
        <v>144</v>
      </c>
      <c r="D2" s="53">
        <v>115</v>
      </c>
      <c r="E2" s="52">
        <v>67</v>
      </c>
      <c r="F2" s="53">
        <v>60</v>
      </c>
      <c r="G2" s="52" t="s">
        <v>637</v>
      </c>
      <c r="H2" s="54" t="s">
        <v>638</v>
      </c>
      <c r="I2" s="52" t="s">
        <v>2122</v>
      </c>
      <c r="J2" s="52">
        <v>52080</v>
      </c>
      <c r="K2" s="55">
        <v>3.7700879999999999E-2</v>
      </c>
      <c r="L2" s="54" t="s">
        <v>639</v>
      </c>
      <c r="M2" s="56">
        <v>17.231868024491543</v>
      </c>
      <c r="N2" s="57">
        <v>2.5829189977854901</v>
      </c>
      <c r="O2" s="53">
        <v>1.607146227878935</v>
      </c>
      <c r="P2" s="52" t="s">
        <v>640</v>
      </c>
      <c r="Q2" s="52" t="s">
        <v>1922</v>
      </c>
      <c r="R2" s="52" t="s">
        <v>641</v>
      </c>
      <c r="S2" s="52" t="s">
        <v>642</v>
      </c>
      <c r="T2" s="51">
        <v>5</v>
      </c>
      <c r="U2" s="58">
        <v>6.3216030000000006E-2</v>
      </c>
      <c r="V2" s="58">
        <v>0.2156931</v>
      </c>
      <c r="W2" s="52" t="s">
        <v>640</v>
      </c>
      <c r="X2" s="52" t="s">
        <v>2120</v>
      </c>
      <c r="Y2" s="54" t="s">
        <v>639</v>
      </c>
      <c r="Z2" s="53">
        <v>5</v>
      </c>
      <c r="AA2" s="53">
        <v>0</v>
      </c>
      <c r="AB2" s="52" t="s">
        <v>640</v>
      </c>
      <c r="AC2" s="59">
        <v>1</v>
      </c>
      <c r="AD2" s="52" t="s">
        <v>643</v>
      </c>
      <c r="AE2" s="52" t="s">
        <v>636</v>
      </c>
      <c r="AF2" s="51">
        <v>209</v>
      </c>
      <c r="AH2" s="62">
        <v>13.98</v>
      </c>
      <c r="AI2" s="51">
        <v>5</v>
      </c>
      <c r="AJ2" s="62">
        <f>AH2*AI2</f>
        <v>69.900000000000006</v>
      </c>
    </row>
    <row r="3" spans="1:36" ht="13.5" customHeight="1" x14ac:dyDescent="0.2">
      <c r="A3" s="52" t="s">
        <v>644</v>
      </c>
      <c r="B3" s="53">
        <v>5</v>
      </c>
      <c r="C3" s="52">
        <v>133</v>
      </c>
      <c r="D3" s="53">
        <v>111</v>
      </c>
      <c r="E3" s="52">
        <v>87</v>
      </c>
      <c r="F3" s="53">
        <v>37</v>
      </c>
      <c r="G3" s="52" t="s">
        <v>637</v>
      </c>
      <c r="H3" s="54" t="s">
        <v>638</v>
      </c>
      <c r="I3" s="52" t="s">
        <v>2122</v>
      </c>
      <c r="J3" s="52">
        <v>72664</v>
      </c>
      <c r="K3" s="55">
        <v>4.7982940000000002E-2</v>
      </c>
      <c r="L3" s="54" t="s">
        <v>639</v>
      </c>
      <c r="M3" s="56">
        <v>13.267033025596879</v>
      </c>
      <c r="N3" s="57">
        <v>2.367325284948206</v>
      </c>
      <c r="O3" s="53">
        <v>1.5386114795321806</v>
      </c>
      <c r="P3" s="52" t="s">
        <v>640</v>
      </c>
      <c r="Q3" s="52" t="s">
        <v>1923</v>
      </c>
      <c r="R3" s="52" t="s">
        <v>641</v>
      </c>
      <c r="S3" s="52" t="s">
        <v>642</v>
      </c>
      <c r="T3" s="51">
        <v>5</v>
      </c>
      <c r="U3" s="58">
        <v>8.0456769999999997E-2</v>
      </c>
      <c r="V3" s="58">
        <v>0.2745185</v>
      </c>
      <c r="W3" s="52" t="s">
        <v>640</v>
      </c>
      <c r="X3" s="52" t="s">
        <v>2120</v>
      </c>
      <c r="Y3" s="54" t="s">
        <v>639</v>
      </c>
      <c r="Z3" s="53">
        <v>5</v>
      </c>
      <c r="AA3" s="53">
        <v>0</v>
      </c>
      <c r="AB3" s="52" t="s">
        <v>640</v>
      </c>
      <c r="AC3" s="59"/>
      <c r="AD3" s="52" t="s">
        <v>643</v>
      </c>
      <c r="AE3" s="52" t="s">
        <v>644</v>
      </c>
      <c r="AF3" s="51">
        <v>518</v>
      </c>
      <c r="AH3" s="62">
        <v>73.989999999999995</v>
      </c>
      <c r="AI3" s="51">
        <v>18</v>
      </c>
      <c r="AJ3" s="62"/>
    </row>
    <row r="4" spans="1:36" ht="13.5" customHeight="1" x14ac:dyDescent="0.2">
      <c r="A4" s="52" t="s">
        <v>645</v>
      </c>
      <c r="B4" s="53">
        <v>4</v>
      </c>
      <c r="C4" s="52">
        <v>113</v>
      </c>
      <c r="D4" s="53">
        <v>117</v>
      </c>
      <c r="E4" s="52">
        <v>20</v>
      </c>
      <c r="F4" s="53">
        <v>42</v>
      </c>
      <c r="G4" s="52" t="s">
        <v>637</v>
      </c>
      <c r="H4" s="54" t="s">
        <v>638</v>
      </c>
      <c r="I4" s="52" t="s">
        <v>2122</v>
      </c>
      <c r="J4" s="52">
        <v>87152</v>
      </c>
      <c r="K4" s="55">
        <v>3.7700879999999999E-2</v>
      </c>
      <c r="L4" s="54" t="s">
        <v>639</v>
      </c>
      <c r="M4" s="56">
        <v>19.231868024491543</v>
      </c>
      <c r="N4" s="57">
        <v>2.6792124748740225</v>
      </c>
      <c r="O4" s="53">
        <v>1.6368300079342455</v>
      </c>
      <c r="P4" s="52" t="s">
        <v>640</v>
      </c>
      <c r="Q4" s="52" t="s">
        <v>1924</v>
      </c>
      <c r="R4" s="52" t="s">
        <v>641</v>
      </c>
      <c r="S4" s="52" t="s">
        <v>642</v>
      </c>
      <c r="T4" s="51">
        <v>4</v>
      </c>
      <c r="U4" s="58">
        <v>6.3216030000000006E-2</v>
      </c>
      <c r="V4" s="58">
        <v>0.2156931</v>
      </c>
      <c r="W4" s="52" t="s">
        <v>640</v>
      </c>
      <c r="X4" s="52" t="s">
        <v>2120</v>
      </c>
      <c r="Y4" s="54" t="s">
        <v>639</v>
      </c>
      <c r="Z4" s="53">
        <v>5</v>
      </c>
      <c r="AA4" s="53">
        <v>0</v>
      </c>
      <c r="AB4" s="52" t="s">
        <v>640</v>
      </c>
      <c r="AC4" s="59">
        <v>3</v>
      </c>
      <c r="AD4" s="52" t="s">
        <v>643</v>
      </c>
      <c r="AE4" s="52" t="s">
        <v>645</v>
      </c>
      <c r="AF4" s="51">
        <v>838</v>
      </c>
      <c r="AH4" s="62">
        <v>13.99</v>
      </c>
      <c r="AI4" s="51">
        <v>46</v>
      </c>
      <c r="AJ4" s="62"/>
    </row>
    <row r="5" spans="1:36" ht="13.5" customHeight="1" x14ac:dyDescent="0.2">
      <c r="A5" s="52" t="s">
        <v>646</v>
      </c>
      <c r="B5" s="53">
        <v>5</v>
      </c>
      <c r="C5" s="52">
        <v>191</v>
      </c>
      <c r="D5" s="53">
        <v>119</v>
      </c>
      <c r="E5" s="52">
        <v>19</v>
      </c>
      <c r="F5" s="53">
        <v>88</v>
      </c>
      <c r="G5" s="52" t="s">
        <v>637</v>
      </c>
      <c r="H5" s="54" t="s">
        <v>638</v>
      </c>
      <c r="I5" s="52" t="s">
        <v>2122</v>
      </c>
      <c r="J5" s="52">
        <v>16335</v>
      </c>
      <c r="K5" s="55">
        <v>5.4837650000000002E-2</v>
      </c>
      <c r="L5" s="54" t="s">
        <v>639</v>
      </c>
      <c r="M5" s="56">
        <v>12.289012050821269</v>
      </c>
      <c r="N5" s="57">
        <v>2.3076626627432333</v>
      </c>
      <c r="O5" s="53">
        <v>1.5190992932469007</v>
      </c>
      <c r="P5" s="52" t="s">
        <v>640</v>
      </c>
      <c r="Q5" s="52" t="s">
        <v>1925</v>
      </c>
      <c r="R5" s="52" t="s">
        <v>641</v>
      </c>
      <c r="S5" s="52" t="s">
        <v>642</v>
      </c>
      <c r="T5" s="51">
        <v>3</v>
      </c>
      <c r="U5" s="58">
        <v>9.1950589999999999E-2</v>
      </c>
      <c r="V5" s="58">
        <v>0.3137354</v>
      </c>
      <c r="W5" s="52" t="s">
        <v>640</v>
      </c>
      <c r="X5" s="52" t="s">
        <v>2120</v>
      </c>
      <c r="Y5" s="54" t="s">
        <v>639</v>
      </c>
      <c r="Z5" s="53">
        <v>5</v>
      </c>
      <c r="AA5" s="53">
        <v>0</v>
      </c>
      <c r="AB5" s="52" t="s">
        <v>640</v>
      </c>
      <c r="AC5" s="59"/>
      <c r="AD5" s="52" t="s">
        <v>643</v>
      </c>
      <c r="AE5" s="52" t="s">
        <v>646</v>
      </c>
      <c r="AF5" s="51">
        <v>212</v>
      </c>
      <c r="AH5" s="62">
        <v>59.99</v>
      </c>
      <c r="AI5" s="51">
        <v>37</v>
      </c>
      <c r="AJ5" s="62"/>
    </row>
    <row r="6" spans="1:36" ht="13.5" customHeight="1" x14ac:dyDescent="0.2">
      <c r="A6" s="52" t="s">
        <v>647</v>
      </c>
      <c r="B6" s="53">
        <v>1</v>
      </c>
      <c r="C6" s="52">
        <v>148</v>
      </c>
      <c r="D6" s="53">
        <v>119</v>
      </c>
      <c r="E6" s="52">
        <v>83</v>
      </c>
      <c r="F6" s="53">
        <v>28</v>
      </c>
      <c r="G6" s="52" t="s">
        <v>637</v>
      </c>
      <c r="H6" s="54" t="s">
        <v>638</v>
      </c>
      <c r="I6" s="52" t="s">
        <v>2122</v>
      </c>
      <c r="J6" s="52">
        <v>88032</v>
      </c>
      <c r="K6" s="55">
        <v>5.1410379999999999E-2</v>
      </c>
      <c r="L6" s="54" t="s">
        <v>639</v>
      </c>
      <c r="M6" s="56">
        <v>19.278148951928113</v>
      </c>
      <c r="N6" s="57">
        <v>2.6813599020184462</v>
      </c>
      <c r="O6" s="53">
        <v>1.6374858478834089</v>
      </c>
      <c r="P6" s="52" t="s">
        <v>640</v>
      </c>
      <c r="Q6" s="52" t="s">
        <v>1926</v>
      </c>
      <c r="R6" s="52" t="s">
        <v>641</v>
      </c>
      <c r="S6" s="52" t="s">
        <v>642</v>
      </c>
      <c r="T6" s="51">
        <v>3</v>
      </c>
      <c r="U6" s="58">
        <v>8.6203719999999998E-2</v>
      </c>
      <c r="V6" s="58">
        <v>0.29412709999999997</v>
      </c>
      <c r="W6" s="52" t="s">
        <v>640</v>
      </c>
      <c r="X6" s="52" t="s">
        <v>2120</v>
      </c>
      <c r="Y6" s="54" t="s">
        <v>639</v>
      </c>
      <c r="Z6" s="53">
        <v>5</v>
      </c>
      <c r="AA6" s="53">
        <v>0</v>
      </c>
      <c r="AB6" s="52" t="s">
        <v>640</v>
      </c>
      <c r="AC6" s="59">
        <v>2</v>
      </c>
      <c r="AD6" s="52" t="s">
        <v>643</v>
      </c>
      <c r="AE6" s="52" t="s">
        <v>647</v>
      </c>
      <c r="AF6" s="51">
        <v>162</v>
      </c>
      <c r="AH6" s="62">
        <v>70.98</v>
      </c>
      <c r="AI6" s="51">
        <v>29</v>
      </c>
      <c r="AJ6" s="62"/>
    </row>
    <row r="7" spans="1:36" ht="13.5" customHeight="1" x14ac:dyDescent="0.2">
      <c r="A7" s="52" t="s">
        <v>648</v>
      </c>
      <c r="B7" s="53">
        <v>3</v>
      </c>
      <c r="C7" s="52">
        <v>155</v>
      </c>
      <c r="D7" s="53">
        <v>119</v>
      </c>
      <c r="E7" s="52">
        <v>62</v>
      </c>
      <c r="F7" s="53">
        <v>70</v>
      </c>
      <c r="G7" s="52" t="s">
        <v>637</v>
      </c>
      <c r="H7" s="54" t="s">
        <v>638</v>
      </c>
      <c r="I7" s="52" t="s">
        <v>2122</v>
      </c>
      <c r="J7" s="52">
        <v>38086</v>
      </c>
      <c r="K7" s="55">
        <v>4.1128230000000002E-2</v>
      </c>
      <c r="L7" s="54" t="s">
        <v>639</v>
      </c>
      <c r="M7" s="56">
        <v>16.243929191536182</v>
      </c>
      <c r="N7" s="57">
        <v>2.5325830499204165</v>
      </c>
      <c r="O7" s="53">
        <v>1.5914091396999128</v>
      </c>
      <c r="P7" s="52" t="s">
        <v>640</v>
      </c>
      <c r="Q7" s="52" t="s">
        <v>1927</v>
      </c>
      <c r="R7" s="52" t="s">
        <v>641</v>
      </c>
      <c r="S7" s="52" t="s">
        <v>642</v>
      </c>
      <c r="T7" s="51">
        <v>6</v>
      </c>
      <c r="U7" s="58">
        <v>6.8962949999999995E-2</v>
      </c>
      <c r="V7" s="58">
        <v>0.2353016</v>
      </c>
      <c r="W7" s="52" t="s">
        <v>640</v>
      </c>
      <c r="X7" s="52" t="s">
        <v>2120</v>
      </c>
      <c r="Y7" s="54" t="s">
        <v>639</v>
      </c>
      <c r="Z7" s="53">
        <v>5</v>
      </c>
      <c r="AA7" s="53">
        <v>0</v>
      </c>
      <c r="AB7" s="52" t="s">
        <v>640</v>
      </c>
      <c r="AC7" s="59"/>
      <c r="AD7" s="52" t="s">
        <v>643</v>
      </c>
      <c r="AE7" s="52" t="s">
        <v>648</v>
      </c>
      <c r="AF7" s="51">
        <v>119</v>
      </c>
      <c r="AH7" s="62">
        <v>42.98</v>
      </c>
      <c r="AI7" s="51">
        <v>8</v>
      </c>
      <c r="AJ7" s="62"/>
    </row>
    <row r="8" spans="1:36" ht="13.5" customHeight="1" x14ac:dyDescent="0.2">
      <c r="A8" s="52" t="s">
        <v>649</v>
      </c>
      <c r="B8" s="53">
        <v>5</v>
      </c>
      <c r="C8" s="52">
        <v>148</v>
      </c>
      <c r="D8" s="53">
        <v>118</v>
      </c>
      <c r="E8" s="52">
        <v>47</v>
      </c>
      <c r="F8" s="53">
        <v>16</v>
      </c>
      <c r="G8" s="52" t="s">
        <v>637</v>
      </c>
      <c r="H8" s="54" t="s">
        <v>638</v>
      </c>
      <c r="I8" s="52" t="s">
        <v>2122</v>
      </c>
      <c r="J8" s="52">
        <v>38405</v>
      </c>
      <c r="K8" s="55">
        <v>7.5401770000000007E-2</v>
      </c>
      <c r="L8" s="54" t="s">
        <v>639</v>
      </c>
      <c r="M8" s="56">
        <v>11.34999559731591</v>
      </c>
      <c r="N8" s="57">
        <v>2.2473216259515265</v>
      </c>
      <c r="O8" s="53">
        <v>1.4991069428001214</v>
      </c>
      <c r="P8" s="52" t="s">
        <v>640</v>
      </c>
      <c r="Q8" s="52" t="s">
        <v>1928</v>
      </c>
      <c r="R8" s="52" t="s">
        <v>641</v>
      </c>
      <c r="S8" s="52" t="s">
        <v>642</v>
      </c>
      <c r="T8" s="51">
        <v>9</v>
      </c>
      <c r="U8" s="58">
        <v>0.12643209999999999</v>
      </c>
      <c r="V8" s="58">
        <v>0.4313862</v>
      </c>
      <c r="W8" s="52" t="s">
        <v>640</v>
      </c>
      <c r="X8" s="52" t="s">
        <v>2120</v>
      </c>
      <c r="Y8" s="54" t="s">
        <v>639</v>
      </c>
      <c r="Z8" s="53">
        <v>5</v>
      </c>
      <c r="AA8" s="53">
        <v>0</v>
      </c>
      <c r="AB8" s="52" t="s">
        <v>640</v>
      </c>
      <c r="AC8" s="59"/>
      <c r="AD8" s="52" t="s">
        <v>643</v>
      </c>
      <c r="AE8" s="52" t="s">
        <v>649</v>
      </c>
      <c r="AF8" s="51">
        <v>935</v>
      </c>
      <c r="AH8" s="62">
        <v>93.99</v>
      </c>
      <c r="AI8" s="51">
        <v>46</v>
      </c>
      <c r="AJ8" s="62"/>
    </row>
    <row r="9" spans="1:36" ht="13.5" customHeight="1" x14ac:dyDescent="0.2">
      <c r="A9" s="52" t="s">
        <v>650</v>
      </c>
      <c r="B9" s="53">
        <v>1</v>
      </c>
      <c r="C9" s="52">
        <v>110</v>
      </c>
      <c r="D9" s="53">
        <v>122</v>
      </c>
      <c r="E9" s="52">
        <v>28</v>
      </c>
      <c r="F9" s="53">
        <v>32</v>
      </c>
      <c r="G9" s="52" t="s">
        <v>637</v>
      </c>
      <c r="H9" s="54" t="s">
        <v>638</v>
      </c>
      <c r="I9" s="52" t="s">
        <v>2122</v>
      </c>
      <c r="J9" s="52">
        <v>77277</v>
      </c>
      <c r="K9" s="55">
        <v>4.1128230000000002E-2</v>
      </c>
      <c r="L9" s="54" t="s">
        <v>639</v>
      </c>
      <c r="M9" s="56">
        <v>16.243929191536182</v>
      </c>
      <c r="N9" s="57">
        <v>2.5325830499204165</v>
      </c>
      <c r="O9" s="53">
        <v>1.5914091396999128</v>
      </c>
      <c r="P9" s="52" t="s">
        <v>640</v>
      </c>
      <c r="Q9" s="52" t="s">
        <v>1929</v>
      </c>
      <c r="R9" s="52" t="s">
        <v>641</v>
      </c>
      <c r="S9" s="52" t="s">
        <v>642</v>
      </c>
      <c r="T9" s="51">
        <v>6</v>
      </c>
      <c r="U9" s="58">
        <v>6.8962949999999995E-2</v>
      </c>
      <c r="V9" s="58">
        <v>0.2353016</v>
      </c>
      <c r="W9" s="52" t="s">
        <v>640</v>
      </c>
      <c r="X9" s="52" t="s">
        <v>2120</v>
      </c>
      <c r="Y9" s="54" t="s">
        <v>639</v>
      </c>
      <c r="Z9" s="53">
        <v>5</v>
      </c>
      <c r="AA9" s="53">
        <v>0</v>
      </c>
      <c r="AB9" s="52" t="s">
        <v>640</v>
      </c>
      <c r="AC9" s="59">
        <v>1</v>
      </c>
      <c r="AD9" s="52" t="s">
        <v>643</v>
      </c>
      <c r="AE9" s="52" t="s">
        <v>650</v>
      </c>
      <c r="AF9" s="51">
        <v>318</v>
      </c>
      <c r="AH9" s="62">
        <v>39.99</v>
      </c>
      <c r="AI9" s="51">
        <v>23</v>
      </c>
      <c r="AJ9" s="62"/>
    </row>
    <row r="10" spans="1:36" ht="13.5" customHeight="1" x14ac:dyDescent="0.2">
      <c r="A10" s="52" t="s">
        <v>651</v>
      </c>
      <c r="B10" s="53">
        <v>4</v>
      </c>
      <c r="C10" s="52">
        <v>142</v>
      </c>
      <c r="D10" s="53">
        <v>121</v>
      </c>
      <c r="E10" s="52">
        <v>35</v>
      </c>
      <c r="F10" s="53">
        <v>20</v>
      </c>
      <c r="G10" s="52" t="s">
        <v>637</v>
      </c>
      <c r="H10" s="54" t="s">
        <v>638</v>
      </c>
      <c r="I10" s="52" t="s">
        <v>2122</v>
      </c>
      <c r="J10" s="52">
        <v>34122</v>
      </c>
      <c r="K10" s="55">
        <v>5.1410289999999997E-2</v>
      </c>
      <c r="L10" s="54" t="s">
        <v>639</v>
      </c>
      <c r="M10" s="56">
        <v>17.278148663461572</v>
      </c>
      <c r="N10" s="57">
        <v>2.5852292964152945</v>
      </c>
      <c r="O10" s="53">
        <v>1.6078648252932504</v>
      </c>
      <c r="P10" s="52" t="s">
        <v>640</v>
      </c>
      <c r="Q10" s="52" t="s">
        <v>1930</v>
      </c>
      <c r="R10" s="52" t="s">
        <v>641</v>
      </c>
      <c r="S10" s="52" t="s">
        <v>642</v>
      </c>
      <c r="T10" s="51">
        <v>8</v>
      </c>
      <c r="U10" s="58">
        <v>8.6203680000000005E-2</v>
      </c>
      <c r="V10" s="58">
        <v>0.29412700000000003</v>
      </c>
      <c r="W10" s="52" t="s">
        <v>640</v>
      </c>
      <c r="X10" s="52" t="s">
        <v>2120</v>
      </c>
      <c r="Y10" s="54" t="s">
        <v>639</v>
      </c>
      <c r="Z10" s="53">
        <v>5</v>
      </c>
      <c r="AA10" s="53">
        <v>0</v>
      </c>
      <c r="AB10" s="52" t="s">
        <v>640</v>
      </c>
      <c r="AC10" s="59"/>
      <c r="AD10" s="52" t="s">
        <v>643</v>
      </c>
      <c r="AE10" s="52" t="s">
        <v>651</v>
      </c>
      <c r="AF10" s="51">
        <v>976</v>
      </c>
      <c r="AH10" s="62">
        <v>46.97</v>
      </c>
      <c r="AI10" s="51">
        <v>39</v>
      </c>
      <c r="AJ10" s="62"/>
    </row>
    <row r="11" spans="1:36" ht="13.5" customHeight="1" x14ac:dyDescent="0.2">
      <c r="A11" s="52" t="s">
        <v>652</v>
      </c>
      <c r="B11" s="53">
        <v>4</v>
      </c>
      <c r="C11" s="52">
        <v>145</v>
      </c>
      <c r="D11" s="53">
        <v>112</v>
      </c>
      <c r="E11" s="52">
        <v>34</v>
      </c>
      <c r="F11" s="53">
        <v>36</v>
      </c>
      <c r="G11" s="52" t="s">
        <v>653</v>
      </c>
      <c r="H11" s="54" t="s">
        <v>654</v>
      </c>
      <c r="I11" s="52" t="s">
        <v>2122</v>
      </c>
      <c r="J11" s="52">
        <v>11673</v>
      </c>
      <c r="K11" s="55">
        <v>5.1410379999999999E-2</v>
      </c>
      <c r="L11" s="54" t="s">
        <v>639</v>
      </c>
      <c r="M11" s="56">
        <v>11.278148951928113</v>
      </c>
      <c r="N11" s="57">
        <v>2.2425696589214379</v>
      </c>
      <c r="O11" s="53">
        <v>1.4975211714434751</v>
      </c>
      <c r="P11" s="52" t="s">
        <v>640</v>
      </c>
      <c r="Q11" s="52" t="s">
        <v>1931</v>
      </c>
      <c r="R11" s="52" t="s">
        <v>641</v>
      </c>
      <c r="S11" s="52" t="s">
        <v>642</v>
      </c>
      <c r="T11" s="51">
        <v>9</v>
      </c>
      <c r="U11" s="58">
        <v>8.6203719999999998E-2</v>
      </c>
      <c r="V11" s="58">
        <v>0.29412709999999997</v>
      </c>
      <c r="W11" s="52" t="s">
        <v>640</v>
      </c>
      <c r="X11" s="52" t="s">
        <v>2120</v>
      </c>
      <c r="Y11" s="54" t="s">
        <v>639</v>
      </c>
      <c r="Z11" s="53">
        <v>5</v>
      </c>
      <c r="AA11" s="53">
        <v>0</v>
      </c>
      <c r="AB11" s="52" t="s">
        <v>640</v>
      </c>
      <c r="AC11" s="59"/>
      <c r="AD11" s="52" t="s">
        <v>643</v>
      </c>
      <c r="AE11" s="52" t="s">
        <v>652</v>
      </c>
      <c r="AF11" s="51">
        <v>660</v>
      </c>
      <c r="AH11" s="62">
        <v>98.99</v>
      </c>
      <c r="AI11" s="51">
        <v>38</v>
      </c>
      <c r="AJ11" s="62"/>
    </row>
    <row r="12" spans="1:36" ht="13.5" customHeight="1" x14ac:dyDescent="0.2">
      <c r="A12" s="52" t="s">
        <v>655</v>
      </c>
      <c r="B12" s="53">
        <v>2</v>
      </c>
      <c r="C12" s="52">
        <v>183</v>
      </c>
      <c r="D12" s="53">
        <v>117</v>
      </c>
      <c r="E12" s="52">
        <v>11</v>
      </c>
      <c r="F12" s="53">
        <v>82</v>
      </c>
      <c r="G12" s="52" t="s">
        <v>637</v>
      </c>
      <c r="H12" s="54" t="s">
        <v>654</v>
      </c>
      <c r="I12" s="52" t="s">
        <v>2122</v>
      </c>
      <c r="J12" s="52">
        <v>88442</v>
      </c>
      <c r="K12" s="55">
        <v>0.3804362</v>
      </c>
      <c r="L12" s="54" t="s">
        <v>639</v>
      </c>
      <c r="M12" s="56">
        <v>15.997231303741916</v>
      </c>
      <c r="N12" s="57">
        <v>2.5196967439594489</v>
      </c>
      <c r="O12" s="53">
        <v>1.5873552670903412</v>
      </c>
      <c r="P12" s="52" t="s">
        <v>640</v>
      </c>
      <c r="Q12" s="52" t="s">
        <v>1932</v>
      </c>
      <c r="R12" s="52" t="s">
        <v>641</v>
      </c>
      <c r="S12" s="52" t="s">
        <v>642</v>
      </c>
      <c r="T12" s="51">
        <v>5</v>
      </c>
      <c r="U12" s="58">
        <v>0.63790729999999995</v>
      </c>
      <c r="V12" s="58">
        <v>2.1765400000000001</v>
      </c>
      <c r="W12" s="52" t="s">
        <v>640</v>
      </c>
      <c r="X12" s="52" t="s">
        <v>2120</v>
      </c>
      <c r="Y12" s="54" t="s">
        <v>639</v>
      </c>
      <c r="Z12" s="53">
        <v>30</v>
      </c>
      <c r="AA12" s="53">
        <v>1</v>
      </c>
      <c r="AB12" s="52" t="s">
        <v>640</v>
      </c>
      <c r="AC12" s="59"/>
      <c r="AD12" s="52" t="s">
        <v>643</v>
      </c>
      <c r="AE12" s="52" t="s">
        <v>655</v>
      </c>
      <c r="AF12" s="51">
        <v>644</v>
      </c>
      <c r="AH12" s="62">
        <v>24.97</v>
      </c>
      <c r="AI12" s="51">
        <v>18</v>
      </c>
      <c r="AJ12" s="62"/>
    </row>
    <row r="13" spans="1:36" ht="13.5" customHeight="1" x14ac:dyDescent="0.2">
      <c r="A13" s="52" t="s">
        <v>656</v>
      </c>
      <c r="B13" s="53">
        <v>5</v>
      </c>
      <c r="C13" s="52">
        <v>103</v>
      </c>
      <c r="D13" s="53">
        <v>130</v>
      </c>
      <c r="E13" s="52">
        <v>30</v>
      </c>
      <c r="F13" s="53">
        <v>86</v>
      </c>
      <c r="G13" s="52" t="s">
        <v>637</v>
      </c>
      <c r="H13" s="54" t="s">
        <v>654</v>
      </c>
      <c r="I13" s="52" t="s">
        <v>2122</v>
      </c>
      <c r="J13" s="52">
        <v>66278</v>
      </c>
      <c r="K13" s="55">
        <v>1.3709499999999999E-2</v>
      </c>
      <c r="L13" s="54" t="s">
        <v>639</v>
      </c>
      <c r="M13" s="56">
        <v>19.130797074063178</v>
      </c>
      <c r="N13" s="57">
        <v>2.6745107941243464</v>
      </c>
      <c r="O13" s="53">
        <v>1.6353931619412949</v>
      </c>
      <c r="P13" s="52" t="s">
        <v>640</v>
      </c>
      <c r="Q13" s="52" t="s">
        <v>1933</v>
      </c>
      <c r="R13" s="52" t="s">
        <v>641</v>
      </c>
      <c r="S13" s="52" t="s">
        <v>642</v>
      </c>
      <c r="T13" s="51">
        <v>2</v>
      </c>
      <c r="U13" s="58">
        <v>2.298768E-2</v>
      </c>
      <c r="V13" s="58">
        <v>7.8433950000000002E-2</v>
      </c>
      <c r="W13" s="52" t="s">
        <v>640</v>
      </c>
      <c r="X13" s="52" t="s">
        <v>2120</v>
      </c>
      <c r="Y13" s="54" t="s">
        <v>639</v>
      </c>
      <c r="Z13" s="53">
        <v>5</v>
      </c>
      <c r="AA13" s="53">
        <v>0</v>
      </c>
      <c r="AB13" s="52" t="s">
        <v>640</v>
      </c>
      <c r="AC13" s="59">
        <v>7</v>
      </c>
      <c r="AD13" s="52" t="s">
        <v>643</v>
      </c>
      <c r="AE13" s="52" t="s">
        <v>656</v>
      </c>
      <c r="AF13" s="51">
        <v>902</v>
      </c>
      <c r="AH13" s="62">
        <v>68.97</v>
      </c>
      <c r="AI13" s="51">
        <v>39</v>
      </c>
      <c r="AJ13" s="62"/>
    </row>
    <row r="14" spans="1:36" ht="13.5" customHeight="1" x14ac:dyDescent="0.2">
      <c r="A14" s="52" t="s">
        <v>657</v>
      </c>
      <c r="B14" s="53">
        <v>3</v>
      </c>
      <c r="C14" s="52">
        <v>120</v>
      </c>
      <c r="D14" s="53">
        <v>115</v>
      </c>
      <c r="E14" s="52">
        <v>70</v>
      </c>
      <c r="F14" s="53">
        <v>52</v>
      </c>
      <c r="G14" s="52" t="s">
        <v>637</v>
      </c>
      <c r="H14" s="54" t="s">
        <v>654</v>
      </c>
      <c r="I14" s="52" t="s">
        <v>2122</v>
      </c>
      <c r="J14" s="52">
        <v>74723</v>
      </c>
      <c r="K14" s="55">
        <v>1.7136769999999999E-2</v>
      </c>
      <c r="L14" s="54" t="s">
        <v>639</v>
      </c>
      <c r="M14" s="56">
        <v>16.148044256416934</v>
      </c>
      <c r="N14" s="57">
        <v>2.5275900883816962</v>
      </c>
      <c r="O14" s="53">
        <v>1.5898396423481509</v>
      </c>
      <c r="P14" s="52" t="s">
        <v>640</v>
      </c>
      <c r="Q14" s="52" t="s">
        <v>1934</v>
      </c>
      <c r="R14" s="52" t="s">
        <v>641</v>
      </c>
      <c r="S14" s="52" t="s">
        <v>642</v>
      </c>
      <c r="T14" s="51">
        <v>4</v>
      </c>
      <c r="U14" s="58">
        <v>2.8734559999999999E-2</v>
      </c>
      <c r="V14" s="58">
        <v>9.8042329999999997E-2</v>
      </c>
      <c r="W14" s="52" t="s">
        <v>640</v>
      </c>
      <c r="X14" s="52" t="s">
        <v>2120</v>
      </c>
      <c r="Y14" s="54" t="s">
        <v>639</v>
      </c>
      <c r="Z14" s="53">
        <v>5</v>
      </c>
      <c r="AA14" s="53">
        <v>0</v>
      </c>
      <c r="AB14" s="52" t="s">
        <v>640</v>
      </c>
      <c r="AC14" s="59">
        <v>5.76470588235295</v>
      </c>
      <c r="AD14" s="52" t="s">
        <v>643</v>
      </c>
      <c r="AE14" s="52" t="s">
        <v>657</v>
      </c>
      <c r="AF14" s="51">
        <v>239</v>
      </c>
      <c r="AH14" s="62">
        <v>65.97</v>
      </c>
      <c r="AI14" s="51">
        <v>47</v>
      </c>
      <c r="AJ14" s="62"/>
    </row>
    <row r="15" spans="1:36" ht="13.5" customHeight="1" x14ac:dyDescent="0.2">
      <c r="A15" s="52" t="s">
        <v>658</v>
      </c>
      <c r="B15" s="53">
        <v>2</v>
      </c>
      <c r="C15" s="52">
        <v>126</v>
      </c>
      <c r="D15" s="53">
        <v>109</v>
      </c>
      <c r="E15" s="52">
        <v>56</v>
      </c>
      <c r="F15" s="53">
        <v>35</v>
      </c>
      <c r="G15" s="52" t="s">
        <v>637</v>
      </c>
      <c r="H15" s="54" t="s">
        <v>654</v>
      </c>
      <c r="I15" s="52" t="s">
        <v>2122</v>
      </c>
      <c r="J15" s="52">
        <v>72699</v>
      </c>
      <c r="K15" s="55">
        <v>1.0282060000000001E-2</v>
      </c>
      <c r="L15" s="54" t="s">
        <v>639</v>
      </c>
      <c r="M15" s="56">
        <v>18.111682553095449</v>
      </c>
      <c r="N15" s="57">
        <v>2.6261504280154315</v>
      </c>
      <c r="O15" s="53">
        <v>1.6205401655051415</v>
      </c>
      <c r="P15" s="52" t="s">
        <v>640</v>
      </c>
      <c r="Q15" s="52" t="s">
        <v>1935</v>
      </c>
      <c r="R15" s="52" t="s">
        <v>641</v>
      </c>
      <c r="S15" s="52" t="s">
        <v>642</v>
      </c>
      <c r="T15" s="51">
        <v>5</v>
      </c>
      <c r="U15" s="58">
        <v>1.7240740000000001E-2</v>
      </c>
      <c r="V15" s="58">
        <v>5.8825389999999998E-2</v>
      </c>
      <c r="W15" s="52" t="s">
        <v>640</v>
      </c>
      <c r="X15" s="52" t="s">
        <v>2120</v>
      </c>
      <c r="Y15" s="54" t="s">
        <v>639</v>
      </c>
      <c r="Z15" s="53">
        <v>5</v>
      </c>
      <c r="AA15" s="53">
        <v>0</v>
      </c>
      <c r="AB15" s="52" t="s">
        <v>640</v>
      </c>
      <c r="AC15" s="59">
        <v>6.1764705882352997</v>
      </c>
      <c r="AD15" s="52" t="s">
        <v>643</v>
      </c>
      <c r="AE15" s="52" t="s">
        <v>658</v>
      </c>
      <c r="AF15" s="51">
        <v>915</v>
      </c>
      <c r="AH15" s="62">
        <v>73.989999999999995</v>
      </c>
      <c r="AI15" s="51">
        <v>28</v>
      </c>
      <c r="AJ15" s="62"/>
    </row>
    <row r="16" spans="1:36" ht="13.5" customHeight="1" x14ac:dyDescent="0.2">
      <c r="A16" s="52" t="s">
        <v>659</v>
      </c>
      <c r="B16" s="53">
        <v>4</v>
      </c>
      <c r="C16" s="52">
        <v>137</v>
      </c>
      <c r="D16" s="53">
        <v>128</v>
      </c>
      <c r="E16" s="52">
        <v>52</v>
      </c>
      <c r="F16" s="53">
        <v>87</v>
      </c>
      <c r="G16" s="52" t="s">
        <v>637</v>
      </c>
      <c r="H16" s="54" t="s">
        <v>654</v>
      </c>
      <c r="I16" s="52" t="s">
        <v>2122</v>
      </c>
      <c r="J16" s="52">
        <v>98443</v>
      </c>
      <c r="K16" s="55">
        <v>2.7418830000000002E-2</v>
      </c>
      <c r="L16" s="54" t="s">
        <v>639</v>
      </c>
      <c r="M16" s="56">
        <v>16.19300515189888</v>
      </c>
      <c r="N16" s="57">
        <v>2.5299337654914029</v>
      </c>
      <c r="O16" s="53">
        <v>1.5905765512830254</v>
      </c>
      <c r="P16" s="52" t="s">
        <v>640</v>
      </c>
      <c r="Q16" s="52" t="s">
        <v>1936</v>
      </c>
      <c r="R16" s="52" t="s">
        <v>641</v>
      </c>
      <c r="S16" s="52" t="s">
        <v>642</v>
      </c>
      <c r="T16" s="51">
        <v>4</v>
      </c>
      <c r="U16" s="58">
        <v>4.5975290000000002E-2</v>
      </c>
      <c r="V16" s="58">
        <v>0.1568677</v>
      </c>
      <c r="W16" s="52" t="s">
        <v>640</v>
      </c>
      <c r="X16" s="52" t="s">
        <v>2120</v>
      </c>
      <c r="Y16" s="54" t="s">
        <v>639</v>
      </c>
      <c r="Z16" s="53">
        <v>5</v>
      </c>
      <c r="AA16" s="53">
        <v>0</v>
      </c>
      <c r="AB16" s="52" t="s">
        <v>640</v>
      </c>
      <c r="AC16" s="59">
        <v>6.5882352941176503</v>
      </c>
      <c r="AD16" s="52" t="s">
        <v>643</v>
      </c>
      <c r="AE16" s="52" t="s">
        <v>659</v>
      </c>
      <c r="AF16" s="51">
        <v>266</v>
      </c>
      <c r="AH16" s="62">
        <v>95.99</v>
      </c>
      <c r="AI16" s="51">
        <v>40</v>
      </c>
      <c r="AJ16" s="62"/>
    </row>
    <row r="17" spans="1:36" ht="13.5" customHeight="1" x14ac:dyDescent="0.2">
      <c r="A17" s="52" t="s">
        <v>660</v>
      </c>
      <c r="B17" s="53">
        <v>2</v>
      </c>
      <c r="C17" s="52">
        <v>139</v>
      </c>
      <c r="D17" s="53">
        <v>124</v>
      </c>
      <c r="E17" s="52">
        <v>30</v>
      </c>
      <c r="F17" s="53">
        <v>67</v>
      </c>
      <c r="G17" s="52" t="s">
        <v>637</v>
      </c>
      <c r="H17" s="54" t="s">
        <v>654</v>
      </c>
      <c r="I17" s="52" t="s">
        <v>2122</v>
      </c>
      <c r="J17" s="52">
        <v>27080</v>
      </c>
      <c r="K17" s="55">
        <v>1.3709499999999999E-2</v>
      </c>
      <c r="L17" s="54" t="s">
        <v>639</v>
      </c>
      <c r="M17" s="56">
        <v>15.130797074063176</v>
      </c>
      <c r="N17" s="57">
        <v>2.4733596353741305</v>
      </c>
      <c r="O17" s="53">
        <v>1.5726918437424831</v>
      </c>
      <c r="P17" s="52" t="s">
        <v>640</v>
      </c>
      <c r="Q17" s="52" t="s">
        <v>1937</v>
      </c>
      <c r="R17" s="52" t="s">
        <v>641</v>
      </c>
      <c r="S17" s="52" t="s">
        <v>642</v>
      </c>
      <c r="T17" s="51">
        <v>2</v>
      </c>
      <c r="U17" s="58">
        <v>2.298768E-2</v>
      </c>
      <c r="V17" s="58">
        <v>7.8433950000000002E-2</v>
      </c>
      <c r="W17" s="52" t="s">
        <v>640</v>
      </c>
      <c r="X17" s="52" t="s">
        <v>2120</v>
      </c>
      <c r="Y17" s="54" t="s">
        <v>639</v>
      </c>
      <c r="Z17" s="53">
        <v>5</v>
      </c>
      <c r="AA17" s="53">
        <v>0</v>
      </c>
      <c r="AB17" s="52" t="s">
        <v>640</v>
      </c>
      <c r="AC17" s="59">
        <v>7</v>
      </c>
      <c r="AD17" s="52" t="s">
        <v>643</v>
      </c>
      <c r="AE17" s="52" t="s">
        <v>660</v>
      </c>
      <c r="AF17" s="51">
        <v>719</v>
      </c>
      <c r="AH17" s="62">
        <v>90.97</v>
      </c>
      <c r="AI17" s="51">
        <v>13</v>
      </c>
      <c r="AJ17" s="62"/>
    </row>
    <row r="18" spans="1:36" ht="13.5" customHeight="1" x14ac:dyDescent="0.2">
      <c r="A18" s="52" t="s">
        <v>661</v>
      </c>
      <c r="B18" s="53">
        <v>3</v>
      </c>
      <c r="C18" s="52">
        <v>103</v>
      </c>
      <c r="D18" s="53">
        <v>138</v>
      </c>
      <c r="E18" s="52">
        <v>96</v>
      </c>
      <c r="F18" s="53">
        <v>19</v>
      </c>
      <c r="G18" s="52" t="s">
        <v>637</v>
      </c>
      <c r="H18" s="54" t="s">
        <v>654</v>
      </c>
      <c r="I18" s="52" t="s">
        <v>2122</v>
      </c>
      <c r="J18" s="52">
        <v>59863</v>
      </c>
      <c r="K18" s="55">
        <v>2.7418830000000002E-2</v>
      </c>
      <c r="L18" s="54" t="s">
        <v>639</v>
      </c>
      <c r="M18" s="56">
        <v>11.193005151898882</v>
      </c>
      <c r="N18" s="57">
        <v>2.2369120098289503</v>
      </c>
      <c r="O18" s="53">
        <v>1.4956309738130427</v>
      </c>
      <c r="P18" s="52" t="s">
        <v>640</v>
      </c>
      <c r="Q18" s="52" t="s">
        <v>1938</v>
      </c>
      <c r="R18" s="52" t="s">
        <v>641</v>
      </c>
      <c r="S18" s="52" t="s">
        <v>642</v>
      </c>
      <c r="T18" s="51">
        <v>9</v>
      </c>
      <c r="U18" s="58">
        <v>4.5975290000000002E-2</v>
      </c>
      <c r="V18" s="58">
        <v>0.1568677</v>
      </c>
      <c r="W18" s="52" t="s">
        <v>640</v>
      </c>
      <c r="X18" s="52" t="s">
        <v>2120</v>
      </c>
      <c r="Y18" s="54" t="s">
        <v>639</v>
      </c>
      <c r="Z18" s="53">
        <v>0</v>
      </c>
      <c r="AA18" s="53">
        <v>0</v>
      </c>
      <c r="AB18" s="52" t="s">
        <v>640</v>
      </c>
      <c r="AC18" s="59">
        <v>7.4117647058823604</v>
      </c>
      <c r="AD18" s="52" t="s">
        <v>643</v>
      </c>
      <c r="AE18" s="52" t="s">
        <v>661</v>
      </c>
      <c r="AF18" s="51">
        <v>159</v>
      </c>
      <c r="AH18" s="62">
        <v>21.98</v>
      </c>
      <c r="AI18" s="51">
        <v>36</v>
      </c>
      <c r="AJ18" s="62"/>
    </row>
    <row r="19" spans="1:36" ht="13.5" customHeight="1" x14ac:dyDescent="0.2">
      <c r="A19" s="52" t="s">
        <v>662</v>
      </c>
      <c r="B19" s="53">
        <v>4</v>
      </c>
      <c r="C19" s="52">
        <v>160</v>
      </c>
      <c r="D19" s="53">
        <v>146</v>
      </c>
      <c r="E19" s="52">
        <v>74</v>
      </c>
      <c r="F19" s="53">
        <v>44</v>
      </c>
      <c r="G19" s="52" t="s">
        <v>637</v>
      </c>
      <c r="H19" s="54" t="s">
        <v>654</v>
      </c>
      <c r="I19" s="52" t="s">
        <v>2122</v>
      </c>
      <c r="J19" s="52">
        <v>58091</v>
      </c>
      <c r="K19" s="55">
        <v>2.3991470000000001E-2</v>
      </c>
      <c r="L19" s="54" t="s">
        <v>639</v>
      </c>
      <c r="M19" s="56">
        <v>11.178883270945047</v>
      </c>
      <c r="N19" s="57">
        <v>2.2359708655120363</v>
      </c>
      <c r="O19" s="53">
        <v>1.4953163095185034</v>
      </c>
      <c r="P19" s="52" t="s">
        <v>640</v>
      </c>
      <c r="Q19" s="52" t="s">
        <v>1939</v>
      </c>
      <c r="R19" s="52" t="s">
        <v>641</v>
      </c>
      <c r="S19" s="52" t="s">
        <v>642</v>
      </c>
      <c r="T19" s="51">
        <v>5</v>
      </c>
      <c r="U19" s="58">
        <v>4.0228390000000003E-2</v>
      </c>
      <c r="V19" s="58">
        <v>0.1372592</v>
      </c>
      <c r="W19" s="52" t="s">
        <v>640</v>
      </c>
      <c r="X19" s="52" t="s">
        <v>2120</v>
      </c>
      <c r="Y19" s="54" t="s">
        <v>639</v>
      </c>
      <c r="Z19" s="53">
        <v>5</v>
      </c>
      <c r="AA19" s="53">
        <v>0</v>
      </c>
      <c r="AB19" s="52" t="s">
        <v>640</v>
      </c>
      <c r="AC19" s="59">
        <v>7.8235294117647101</v>
      </c>
      <c r="AD19" s="52" t="s">
        <v>643</v>
      </c>
      <c r="AE19" s="52" t="s">
        <v>662</v>
      </c>
      <c r="AF19" s="51">
        <v>203</v>
      </c>
      <c r="AH19" s="62">
        <v>62.97</v>
      </c>
      <c r="AI19" s="51">
        <v>48</v>
      </c>
      <c r="AJ19" s="62"/>
    </row>
    <row r="20" spans="1:36" ht="13.5" customHeight="1" x14ac:dyDescent="0.2">
      <c r="A20" s="52" t="s">
        <v>663</v>
      </c>
      <c r="B20" s="53">
        <v>4</v>
      </c>
      <c r="C20" s="52">
        <v>171</v>
      </c>
      <c r="D20" s="53">
        <v>134</v>
      </c>
      <c r="E20" s="52">
        <v>25</v>
      </c>
      <c r="F20" s="53">
        <v>79</v>
      </c>
      <c r="G20" s="52" t="s">
        <v>653</v>
      </c>
      <c r="H20" s="54" t="s">
        <v>654</v>
      </c>
      <c r="I20" s="52" t="s">
        <v>2122</v>
      </c>
      <c r="J20" s="52">
        <v>34261</v>
      </c>
      <c r="K20" s="55">
        <v>2.3991470000000001E-2</v>
      </c>
      <c r="L20" s="54" t="s">
        <v>639</v>
      </c>
      <c r="M20" s="56">
        <v>11.178883270945047</v>
      </c>
      <c r="N20" s="57">
        <v>2.2359708655120363</v>
      </c>
      <c r="O20" s="53">
        <v>1.4953163095185034</v>
      </c>
      <c r="P20" s="52" t="s">
        <v>640</v>
      </c>
      <c r="Q20" s="52" t="s">
        <v>1940</v>
      </c>
      <c r="R20" s="52" t="s">
        <v>641</v>
      </c>
      <c r="S20" s="52" t="s">
        <v>642</v>
      </c>
      <c r="T20" s="51">
        <v>1</v>
      </c>
      <c r="U20" s="58">
        <v>4.0228390000000003E-2</v>
      </c>
      <c r="V20" s="58">
        <v>0.1372592</v>
      </c>
      <c r="W20" s="52" t="s">
        <v>640</v>
      </c>
      <c r="X20" s="52" t="s">
        <v>2120</v>
      </c>
      <c r="Y20" s="54" t="s">
        <v>639</v>
      </c>
      <c r="Z20" s="53">
        <v>5</v>
      </c>
      <c r="AA20" s="53">
        <v>0</v>
      </c>
      <c r="AB20" s="52" t="s">
        <v>640</v>
      </c>
      <c r="AC20" s="59">
        <v>8.2352941176470598</v>
      </c>
      <c r="AD20" s="52" t="s">
        <v>643</v>
      </c>
      <c r="AE20" s="52" t="s">
        <v>663</v>
      </c>
      <c r="AF20" s="51">
        <v>707</v>
      </c>
      <c r="AH20" s="62">
        <v>20.99</v>
      </c>
      <c r="AI20" s="51">
        <v>22</v>
      </c>
      <c r="AJ20" s="62"/>
    </row>
    <row r="21" spans="1:36" ht="13.5" customHeight="1" x14ac:dyDescent="0.2">
      <c r="A21" s="52" t="s">
        <v>664</v>
      </c>
      <c r="B21" s="53">
        <v>4</v>
      </c>
      <c r="C21" s="52">
        <v>172</v>
      </c>
      <c r="D21" s="53">
        <v>171</v>
      </c>
      <c r="E21" s="52">
        <v>85</v>
      </c>
      <c r="F21" s="53">
        <v>49</v>
      </c>
      <c r="G21" s="52" t="s">
        <v>637</v>
      </c>
      <c r="H21" s="54" t="s">
        <v>654</v>
      </c>
      <c r="I21" s="52" t="s">
        <v>2122</v>
      </c>
      <c r="J21" s="52">
        <v>57069</v>
      </c>
      <c r="K21" s="55">
        <v>2.7418830000000002E-2</v>
      </c>
      <c r="L21" s="54" t="s">
        <v>639</v>
      </c>
      <c r="M21" s="56">
        <v>18.19300515189888</v>
      </c>
      <c r="N21" s="57">
        <v>2.6300750869808831</v>
      </c>
      <c r="O21" s="53">
        <v>1.6217506241654058</v>
      </c>
      <c r="P21" s="52" t="s">
        <v>640</v>
      </c>
      <c r="Q21" s="52" t="s">
        <v>1941</v>
      </c>
      <c r="R21" s="52" t="s">
        <v>641</v>
      </c>
      <c r="S21" s="52" t="s">
        <v>642</v>
      </c>
      <c r="T21" s="51">
        <v>9</v>
      </c>
      <c r="U21" s="58">
        <v>4.5975290000000002E-2</v>
      </c>
      <c r="V21" s="58">
        <v>0.1568677</v>
      </c>
      <c r="W21" s="52" t="s">
        <v>640</v>
      </c>
      <c r="X21" s="52" t="s">
        <v>2120</v>
      </c>
      <c r="Y21" s="54" t="s">
        <v>639</v>
      </c>
      <c r="Z21" s="53">
        <v>5</v>
      </c>
      <c r="AA21" s="53">
        <v>0</v>
      </c>
      <c r="AB21" s="52" t="s">
        <v>640</v>
      </c>
      <c r="AC21" s="59">
        <v>8.6470588235294201</v>
      </c>
      <c r="AD21" s="52" t="s">
        <v>643</v>
      </c>
      <c r="AE21" s="52" t="s">
        <v>664</v>
      </c>
      <c r="AF21" s="51">
        <v>473</v>
      </c>
      <c r="AH21" s="62">
        <v>45.97</v>
      </c>
      <c r="AI21" s="51">
        <v>35</v>
      </c>
      <c r="AJ21" s="62"/>
    </row>
    <row r="22" spans="1:36" ht="13.5" customHeight="1" x14ac:dyDescent="0.2">
      <c r="A22" s="52" t="s">
        <v>665</v>
      </c>
      <c r="B22" s="53">
        <v>1</v>
      </c>
      <c r="C22" s="52">
        <v>171</v>
      </c>
      <c r="D22" s="53">
        <v>153</v>
      </c>
      <c r="E22" s="52">
        <v>25</v>
      </c>
      <c r="F22" s="53">
        <v>37</v>
      </c>
      <c r="G22" s="52" t="s">
        <v>637</v>
      </c>
      <c r="H22" s="54" t="s">
        <v>654</v>
      </c>
      <c r="I22" s="52" t="s">
        <v>2122</v>
      </c>
      <c r="J22" s="52">
        <v>69296</v>
      </c>
      <c r="K22" s="55">
        <v>4.4555589999999999E-2</v>
      </c>
      <c r="L22" s="54" t="s">
        <v>639</v>
      </c>
      <c r="M22" s="56">
        <v>16.255637540910069</v>
      </c>
      <c r="N22" s="57">
        <v>2.5331913847914636</v>
      </c>
      <c r="O22" s="53">
        <v>1.5916002591076264</v>
      </c>
      <c r="P22" s="52" t="s">
        <v>640</v>
      </c>
      <c r="Q22" s="52" t="s">
        <v>1942</v>
      </c>
      <c r="R22" s="52" t="s">
        <v>641</v>
      </c>
      <c r="S22" s="52" t="s">
        <v>642</v>
      </c>
      <c r="T22" s="51">
        <v>8</v>
      </c>
      <c r="U22" s="58">
        <v>7.4709860000000003E-2</v>
      </c>
      <c r="V22" s="58">
        <v>0.25491000000000003</v>
      </c>
      <c r="W22" s="52" t="s">
        <v>640</v>
      </c>
      <c r="X22" s="52" t="s">
        <v>2120</v>
      </c>
      <c r="Y22" s="54" t="s">
        <v>639</v>
      </c>
      <c r="Z22" s="53">
        <v>5</v>
      </c>
      <c r="AA22" s="53">
        <v>0</v>
      </c>
      <c r="AB22" s="52" t="s">
        <v>640</v>
      </c>
      <c r="AC22" s="59">
        <v>9.0588235294117698</v>
      </c>
      <c r="AD22" s="52" t="s">
        <v>643</v>
      </c>
      <c r="AE22" s="52" t="s">
        <v>665</v>
      </c>
      <c r="AF22" s="51">
        <v>144</v>
      </c>
      <c r="AH22" s="62">
        <v>65.97</v>
      </c>
      <c r="AI22" s="51">
        <v>28</v>
      </c>
      <c r="AJ22" s="62"/>
    </row>
    <row r="23" spans="1:36" ht="13.5" customHeight="1" x14ac:dyDescent="0.2">
      <c r="A23" s="52" t="s">
        <v>666</v>
      </c>
      <c r="B23" s="53">
        <v>5</v>
      </c>
      <c r="C23" s="52">
        <v>132</v>
      </c>
      <c r="D23" s="53">
        <v>115</v>
      </c>
      <c r="E23" s="52">
        <v>81</v>
      </c>
      <c r="F23" s="53">
        <v>31</v>
      </c>
      <c r="G23" s="52" t="s">
        <v>637</v>
      </c>
      <c r="H23" s="54" t="s">
        <v>667</v>
      </c>
      <c r="I23" s="52" t="s">
        <v>2122</v>
      </c>
      <c r="J23" s="52">
        <v>34582</v>
      </c>
      <c r="K23" s="55">
        <v>6.5119709999999997E-2</v>
      </c>
      <c r="L23" s="54" t="s">
        <v>639</v>
      </c>
      <c r="M23" s="56">
        <v>15.320305348310622</v>
      </c>
      <c r="N23" s="57">
        <v>2.4836428291736516</v>
      </c>
      <c r="O23" s="53">
        <v>1.5759577498060193</v>
      </c>
      <c r="P23" s="52" t="s">
        <v>640</v>
      </c>
      <c r="Q23" s="52" t="s">
        <v>1943</v>
      </c>
      <c r="R23" s="52" t="s">
        <v>641</v>
      </c>
      <c r="S23" s="52" t="s">
        <v>642</v>
      </c>
      <c r="T23" s="51">
        <v>8</v>
      </c>
      <c r="U23" s="58">
        <v>0.10919130000000001</v>
      </c>
      <c r="V23" s="58">
        <v>0.37256080000000003</v>
      </c>
      <c r="W23" s="52" t="s">
        <v>640</v>
      </c>
      <c r="X23" s="52" t="s">
        <v>2120</v>
      </c>
      <c r="Y23" s="54" t="s">
        <v>639</v>
      </c>
      <c r="Z23" s="53">
        <v>5</v>
      </c>
      <c r="AA23" s="53">
        <v>0</v>
      </c>
      <c r="AB23" s="52" t="s">
        <v>640</v>
      </c>
      <c r="AC23" s="59">
        <v>9.4705882352941195</v>
      </c>
      <c r="AD23" s="52" t="s">
        <v>643</v>
      </c>
      <c r="AE23" s="52" t="s">
        <v>666</v>
      </c>
      <c r="AF23" s="51">
        <v>586</v>
      </c>
      <c r="AH23" s="62">
        <v>6.99</v>
      </c>
      <c r="AI23" s="51">
        <v>35</v>
      </c>
      <c r="AJ23" s="62"/>
    </row>
    <row r="24" spans="1:36" ht="13.5" customHeight="1" x14ac:dyDescent="0.2">
      <c r="A24" s="52" t="s">
        <v>668</v>
      </c>
      <c r="B24" s="53">
        <v>1</v>
      </c>
      <c r="C24" s="52">
        <v>103</v>
      </c>
      <c r="D24" s="53">
        <v>120</v>
      </c>
      <c r="E24" s="52">
        <v>32</v>
      </c>
      <c r="F24" s="53">
        <v>44</v>
      </c>
      <c r="G24" s="52" t="s">
        <v>637</v>
      </c>
      <c r="H24" s="54" t="s">
        <v>667</v>
      </c>
      <c r="I24" s="52" t="s">
        <v>2122</v>
      </c>
      <c r="J24" s="52">
        <v>94774</v>
      </c>
      <c r="K24" s="55">
        <v>5.4837740000000003E-2</v>
      </c>
      <c r="L24" s="54" t="s">
        <v>639</v>
      </c>
      <c r="M24" s="56">
        <v>10.289012332985662</v>
      </c>
      <c r="N24" s="57">
        <v>2.1749931621213245</v>
      </c>
      <c r="O24" s="53">
        <v>1.4747858021154545</v>
      </c>
      <c r="P24" s="52" t="s">
        <v>640</v>
      </c>
      <c r="Q24" s="52" t="s">
        <v>1944</v>
      </c>
      <c r="R24" s="52" t="s">
        <v>641</v>
      </c>
      <c r="S24" s="52" t="s">
        <v>642</v>
      </c>
      <c r="T24" s="51">
        <v>3</v>
      </c>
      <c r="U24" s="58">
        <v>9.1950619999999997E-2</v>
      </c>
      <c r="V24" s="58">
        <v>0.3137355</v>
      </c>
      <c r="W24" s="52" t="s">
        <v>640</v>
      </c>
      <c r="X24" s="52" t="s">
        <v>2120</v>
      </c>
      <c r="Y24" s="54" t="s">
        <v>639</v>
      </c>
      <c r="Z24" s="53">
        <v>5</v>
      </c>
      <c r="AA24" s="53">
        <v>0</v>
      </c>
      <c r="AB24" s="52" t="s">
        <v>640</v>
      </c>
      <c r="AC24" s="59">
        <v>9.8823529411764692</v>
      </c>
      <c r="AD24" s="52" t="s">
        <v>643</v>
      </c>
      <c r="AE24" s="52" t="s">
        <v>668</v>
      </c>
      <c r="AF24" s="51">
        <v>275</v>
      </c>
      <c r="AH24" s="62">
        <v>52.97</v>
      </c>
      <c r="AI24" s="51">
        <v>5</v>
      </c>
      <c r="AJ24" s="62"/>
    </row>
    <row r="25" spans="1:36" ht="13.5" customHeight="1" x14ac:dyDescent="0.2">
      <c r="A25" s="52" t="s">
        <v>669</v>
      </c>
      <c r="B25" s="53">
        <v>2</v>
      </c>
      <c r="C25" s="52">
        <v>131</v>
      </c>
      <c r="D25" s="53">
        <v>132</v>
      </c>
      <c r="E25" s="52">
        <v>28</v>
      </c>
      <c r="F25" s="53">
        <v>69</v>
      </c>
      <c r="G25" s="52" t="s">
        <v>637</v>
      </c>
      <c r="H25" s="54" t="s">
        <v>670</v>
      </c>
      <c r="I25" s="52" t="s">
        <v>2122</v>
      </c>
      <c r="J25" s="52">
        <v>68235</v>
      </c>
      <c r="K25" s="55">
        <v>8.9111190000000007E-2</v>
      </c>
      <c r="L25" s="54" t="s">
        <v>639</v>
      </c>
      <c r="M25" s="56">
        <v>17.387626164498769</v>
      </c>
      <c r="N25" s="57">
        <v>2.5906779660807997</v>
      </c>
      <c r="O25" s="53">
        <v>1.6095583139733707</v>
      </c>
      <c r="P25" s="52" t="s">
        <v>640</v>
      </c>
      <c r="Q25" s="52" t="s">
        <v>1945</v>
      </c>
      <c r="R25" s="52" t="s">
        <v>641</v>
      </c>
      <c r="S25" s="52" t="s">
        <v>642</v>
      </c>
      <c r="T25" s="51">
        <v>5</v>
      </c>
      <c r="U25" s="58">
        <v>0.14941969999999999</v>
      </c>
      <c r="V25" s="58">
        <v>0.50982000000000005</v>
      </c>
      <c r="W25" s="52" t="s">
        <v>640</v>
      </c>
      <c r="X25" s="52" t="s">
        <v>2120</v>
      </c>
      <c r="Y25" s="54" t="s">
        <v>639</v>
      </c>
      <c r="Z25" s="53">
        <v>5</v>
      </c>
      <c r="AA25" s="53">
        <v>0</v>
      </c>
      <c r="AB25" s="52" t="s">
        <v>640</v>
      </c>
      <c r="AC25" s="59">
        <v>10.294117647058799</v>
      </c>
      <c r="AD25" s="52" t="s">
        <v>643</v>
      </c>
      <c r="AE25" s="52" t="s">
        <v>669</v>
      </c>
      <c r="AF25" s="51">
        <v>810</v>
      </c>
      <c r="AH25" s="62">
        <v>49.97</v>
      </c>
      <c r="AI25" s="51">
        <v>16</v>
      </c>
      <c r="AJ25" s="62"/>
    </row>
    <row r="26" spans="1:36" ht="13.5" customHeight="1" x14ac:dyDescent="0.2">
      <c r="A26" s="52" t="s">
        <v>671</v>
      </c>
      <c r="B26" s="53">
        <v>5</v>
      </c>
      <c r="C26" s="52">
        <v>121</v>
      </c>
      <c r="D26" s="53">
        <v>117</v>
      </c>
      <c r="E26" s="52">
        <v>16</v>
      </c>
      <c r="F26" s="53">
        <v>38</v>
      </c>
      <c r="G26" s="52" t="s">
        <v>653</v>
      </c>
      <c r="H26" s="54" t="s">
        <v>670</v>
      </c>
      <c r="I26" s="52" t="s">
        <v>2122</v>
      </c>
      <c r="J26" s="52">
        <v>74769</v>
      </c>
      <c r="K26" s="55">
        <v>1.5971470000000001</v>
      </c>
      <c r="L26" s="54" t="s">
        <v>639</v>
      </c>
      <c r="M26" s="56">
        <v>20.860929813619492</v>
      </c>
      <c r="N26" s="57">
        <v>2.752820458954309</v>
      </c>
      <c r="O26" s="53">
        <v>1.6591625776138723</v>
      </c>
      <c r="P26" s="52" t="s">
        <v>640</v>
      </c>
      <c r="Q26" s="52" t="s">
        <v>1946</v>
      </c>
      <c r="R26" s="52" t="s">
        <v>641</v>
      </c>
      <c r="S26" s="52" t="s">
        <v>642</v>
      </c>
      <c r="T26" s="51">
        <v>7</v>
      </c>
      <c r="U26" s="58">
        <v>2.678061</v>
      </c>
      <c r="V26" s="58">
        <v>9.1375449999999994</v>
      </c>
      <c r="W26" s="52" t="s">
        <v>640</v>
      </c>
      <c r="X26" s="52" t="s">
        <v>2120</v>
      </c>
      <c r="Y26" s="54" t="s">
        <v>639</v>
      </c>
      <c r="Z26" s="53">
        <v>5</v>
      </c>
      <c r="AA26" s="53">
        <v>0</v>
      </c>
      <c r="AB26" s="52" t="s">
        <v>640</v>
      </c>
      <c r="AC26" s="59">
        <v>10.705882352941201</v>
      </c>
      <c r="AD26" s="52" t="s">
        <v>643</v>
      </c>
      <c r="AE26" s="52" t="s">
        <v>671</v>
      </c>
      <c r="AF26" s="51">
        <v>994</v>
      </c>
      <c r="AH26" s="62">
        <v>71.98</v>
      </c>
      <c r="AI26" s="51">
        <v>17</v>
      </c>
      <c r="AJ26" s="62"/>
    </row>
    <row r="27" spans="1:36" ht="13.5" customHeight="1" x14ac:dyDescent="0.2">
      <c r="A27" s="52" t="s">
        <v>672</v>
      </c>
      <c r="B27" s="53">
        <v>4</v>
      </c>
      <c r="C27" s="52">
        <v>141</v>
      </c>
      <c r="D27" s="53">
        <v>107</v>
      </c>
      <c r="E27" s="52">
        <v>53</v>
      </c>
      <c r="F27" s="53">
        <v>23</v>
      </c>
      <c r="G27" s="52" t="s">
        <v>637</v>
      </c>
      <c r="H27" s="54" t="s">
        <v>670</v>
      </c>
      <c r="I27" s="52" t="s">
        <v>2122</v>
      </c>
      <c r="J27" s="52">
        <v>43776</v>
      </c>
      <c r="K27" s="55">
        <v>1.0282060000000001E-2</v>
      </c>
      <c r="L27" s="54" t="s">
        <v>639</v>
      </c>
      <c r="M27" s="56">
        <v>13.111682553095449</v>
      </c>
      <c r="N27" s="57">
        <v>2.3580489088795322</v>
      </c>
      <c r="O27" s="53">
        <v>1.5355939921996089</v>
      </c>
      <c r="P27" s="52" t="s">
        <v>640</v>
      </c>
      <c r="Q27" s="52" t="s">
        <v>1947</v>
      </c>
      <c r="R27" s="52" t="s">
        <v>641</v>
      </c>
      <c r="S27" s="52" t="s">
        <v>642</v>
      </c>
      <c r="T27" s="51">
        <v>8</v>
      </c>
      <c r="U27" s="58">
        <v>1.7240740000000001E-2</v>
      </c>
      <c r="V27" s="58">
        <v>5.8825389999999998E-2</v>
      </c>
      <c r="W27" s="52" t="s">
        <v>640</v>
      </c>
      <c r="X27" s="52" t="s">
        <v>2120</v>
      </c>
      <c r="Y27" s="54" t="s">
        <v>639</v>
      </c>
      <c r="Z27" s="53">
        <v>30</v>
      </c>
      <c r="AA27" s="53">
        <v>1</v>
      </c>
      <c r="AB27" s="52" t="s">
        <v>640</v>
      </c>
      <c r="AC27" s="59">
        <v>11.117647058823501</v>
      </c>
      <c r="AD27" s="52" t="s">
        <v>643</v>
      </c>
      <c r="AE27" s="52" t="s">
        <v>672</v>
      </c>
      <c r="AF27" s="51">
        <v>311</v>
      </c>
      <c r="AH27" s="62">
        <v>53.97</v>
      </c>
      <c r="AI27" s="51">
        <v>23</v>
      </c>
      <c r="AJ27" s="62"/>
    </row>
    <row r="28" spans="1:36" ht="13.5" customHeight="1" x14ac:dyDescent="0.2">
      <c r="A28" s="52" t="s">
        <v>673</v>
      </c>
      <c r="B28" s="53">
        <v>2</v>
      </c>
      <c r="C28" s="52">
        <v>146</v>
      </c>
      <c r="D28" s="53">
        <v>101</v>
      </c>
      <c r="E28" s="52">
        <v>29</v>
      </c>
      <c r="F28" s="53">
        <v>76</v>
      </c>
      <c r="G28" s="52" t="s">
        <v>637</v>
      </c>
      <c r="H28" s="54" t="s">
        <v>638</v>
      </c>
      <c r="I28" s="52" t="s">
        <v>2122</v>
      </c>
      <c r="J28" s="52">
        <v>16191</v>
      </c>
      <c r="K28" s="55">
        <v>2.0696349999999999</v>
      </c>
      <c r="L28" s="54" t="s">
        <v>674</v>
      </c>
      <c r="M28" s="56">
        <v>19.508257605133117</v>
      </c>
      <c r="N28" s="57">
        <v>2.6919861878458695</v>
      </c>
      <c r="O28" s="53">
        <v>1.640727335009041</v>
      </c>
      <c r="P28" s="52" t="s">
        <v>640</v>
      </c>
      <c r="Q28" s="52" t="s">
        <v>1948</v>
      </c>
      <c r="R28" s="52" t="s">
        <v>641</v>
      </c>
      <c r="S28" s="52" t="s">
        <v>642</v>
      </c>
      <c r="T28" s="51">
        <v>7</v>
      </c>
      <c r="U28" s="58">
        <v>1.864654E-2</v>
      </c>
      <c r="V28" s="58">
        <v>6.3621979999999995E-2</v>
      </c>
      <c r="W28" s="52" t="s">
        <v>640</v>
      </c>
      <c r="X28" s="52" t="s">
        <v>2120</v>
      </c>
      <c r="Y28" s="54" t="s">
        <v>674</v>
      </c>
      <c r="Z28" s="53">
        <v>5</v>
      </c>
      <c r="AA28" s="53">
        <v>0.6</v>
      </c>
      <c r="AB28" s="52" t="s">
        <v>640</v>
      </c>
      <c r="AC28" s="59">
        <v>11.5294117647059</v>
      </c>
      <c r="AD28" s="52" t="s">
        <v>643</v>
      </c>
      <c r="AE28" s="52" t="s">
        <v>673</v>
      </c>
      <c r="AF28" s="51">
        <v>761</v>
      </c>
      <c r="AH28" s="62">
        <v>74.989999999999995</v>
      </c>
      <c r="AI28" s="51">
        <v>2</v>
      </c>
      <c r="AJ28" s="62"/>
    </row>
    <row r="29" spans="1:36" ht="13.5" customHeight="1" x14ac:dyDescent="0.2">
      <c r="A29" s="52" t="s">
        <v>675</v>
      </c>
      <c r="B29" s="53">
        <v>5</v>
      </c>
      <c r="C29" s="52">
        <v>100</v>
      </c>
      <c r="D29" s="53">
        <v>111</v>
      </c>
      <c r="E29" s="52">
        <v>44</v>
      </c>
      <c r="F29" s="53">
        <v>42</v>
      </c>
      <c r="G29" s="52" t="s">
        <v>637</v>
      </c>
      <c r="H29" s="54" t="s">
        <v>670</v>
      </c>
      <c r="I29" s="52" t="s">
        <v>2122</v>
      </c>
      <c r="J29" s="52">
        <v>98259</v>
      </c>
      <c r="K29" s="55">
        <v>1.3709499999999999E-2</v>
      </c>
      <c r="L29" s="54" t="s">
        <v>639</v>
      </c>
      <c r="M29" s="56">
        <v>12.130797074063176</v>
      </c>
      <c r="N29" s="57">
        <v>2.2977165158980721</v>
      </c>
      <c r="O29" s="53">
        <v>1.5158220594443372</v>
      </c>
      <c r="P29" s="52" t="s">
        <v>640</v>
      </c>
      <c r="Q29" s="52" t="s">
        <v>1949</v>
      </c>
      <c r="R29" s="52" t="s">
        <v>641</v>
      </c>
      <c r="S29" s="52" t="s">
        <v>642</v>
      </c>
      <c r="T29" s="51">
        <v>1</v>
      </c>
      <c r="U29" s="58">
        <v>2.298768E-2</v>
      </c>
      <c r="V29" s="58">
        <v>7.8433950000000002E-2</v>
      </c>
      <c r="W29" s="52" t="s">
        <v>640</v>
      </c>
      <c r="X29" s="52" t="s">
        <v>2120</v>
      </c>
      <c r="Y29" s="54" t="s">
        <v>639</v>
      </c>
      <c r="Z29" s="53">
        <v>30</v>
      </c>
      <c r="AA29" s="53">
        <v>1</v>
      </c>
      <c r="AB29" s="52" t="s">
        <v>640</v>
      </c>
      <c r="AC29" s="59">
        <v>11.9411764705882</v>
      </c>
      <c r="AD29" s="52" t="s">
        <v>643</v>
      </c>
      <c r="AE29" s="52" t="s">
        <v>675</v>
      </c>
      <c r="AF29" s="51">
        <v>678</v>
      </c>
      <c r="AH29" s="62">
        <v>19.97</v>
      </c>
      <c r="AI29" s="51">
        <v>19</v>
      </c>
      <c r="AJ29" s="62"/>
    </row>
    <row r="30" spans="1:36" ht="13.5" customHeight="1" x14ac:dyDescent="0.2">
      <c r="A30" s="52" t="s">
        <v>676</v>
      </c>
      <c r="B30" s="53">
        <v>5</v>
      </c>
      <c r="C30" s="52">
        <v>131</v>
      </c>
      <c r="D30" s="53">
        <v>1020.5</v>
      </c>
      <c r="E30" s="52">
        <v>74</v>
      </c>
      <c r="F30" s="53">
        <v>34</v>
      </c>
      <c r="G30" s="52" t="s">
        <v>637</v>
      </c>
      <c r="H30" s="54" t="s">
        <v>677</v>
      </c>
      <c r="I30" s="52" t="s">
        <v>2122</v>
      </c>
      <c r="J30" s="52">
        <v>62116</v>
      </c>
      <c r="K30" s="55">
        <v>6.5254999999999994E-2</v>
      </c>
      <c r="L30" s="54" t="s">
        <v>677</v>
      </c>
      <c r="M30" s="56">
        <v>18.32070558230507</v>
      </c>
      <c r="N30" s="57">
        <v>2.6362144235100469</v>
      </c>
      <c r="O30" s="53">
        <v>1.6236423323842128</v>
      </c>
      <c r="P30" s="52" t="s">
        <v>640</v>
      </c>
      <c r="Q30" s="52" t="s">
        <v>1950</v>
      </c>
      <c r="R30" s="52" t="s">
        <v>641</v>
      </c>
      <c r="S30" s="52" t="s">
        <v>642</v>
      </c>
      <c r="T30" s="51">
        <v>1</v>
      </c>
      <c r="U30" s="58">
        <v>0.17778379999999999</v>
      </c>
      <c r="V30" s="58">
        <v>0.60659830000000003</v>
      </c>
      <c r="W30" s="52" t="s">
        <v>640</v>
      </c>
      <c r="X30" s="52" t="s">
        <v>2120</v>
      </c>
      <c r="Y30" s="54" t="s">
        <v>677</v>
      </c>
      <c r="Z30" s="53">
        <v>0</v>
      </c>
      <c r="AA30" s="53">
        <v>5</v>
      </c>
      <c r="AB30" s="52" t="s">
        <v>640</v>
      </c>
      <c r="AC30" s="59">
        <v>12.352941176470599</v>
      </c>
      <c r="AD30" s="52" t="s">
        <v>643</v>
      </c>
      <c r="AE30" s="52" t="s">
        <v>676</v>
      </c>
      <c r="AF30" s="51">
        <v>151</v>
      </c>
      <c r="AH30" s="62">
        <v>10.99</v>
      </c>
      <c r="AI30" s="51">
        <v>33</v>
      </c>
      <c r="AJ30" s="62"/>
    </row>
    <row r="31" spans="1:36" ht="13.5" customHeight="1" x14ac:dyDescent="0.2">
      <c r="A31" s="52" t="s">
        <v>678</v>
      </c>
      <c r="B31" s="53">
        <v>1</v>
      </c>
      <c r="C31" s="52">
        <v>121</v>
      </c>
      <c r="D31" s="53">
        <v>1002.5</v>
      </c>
      <c r="E31" s="52">
        <v>98</v>
      </c>
      <c r="F31" s="53">
        <v>39</v>
      </c>
      <c r="G31" s="52" t="s">
        <v>637</v>
      </c>
      <c r="H31" s="54" t="s">
        <v>677</v>
      </c>
      <c r="I31" s="52" t="s">
        <v>2122</v>
      </c>
      <c r="J31" s="52">
        <v>96953</v>
      </c>
      <c r="K31" s="55">
        <v>0.16808000000000001</v>
      </c>
      <c r="L31" s="54" t="s">
        <v>677</v>
      </c>
      <c r="M31" s="56">
        <v>16.578055609030585</v>
      </c>
      <c r="N31" s="57">
        <v>2.5498298289122281</v>
      </c>
      <c r="O31" s="53">
        <v>1.5968186587437623</v>
      </c>
      <c r="P31" s="52" t="s">
        <v>640</v>
      </c>
      <c r="Q31" s="52" t="s">
        <v>1951</v>
      </c>
      <c r="R31" s="52" t="s">
        <v>641</v>
      </c>
      <c r="S31" s="52" t="s">
        <v>642</v>
      </c>
      <c r="T31" s="51">
        <v>2</v>
      </c>
      <c r="U31" s="58">
        <v>0.29261860000000001</v>
      </c>
      <c r="V31" s="58">
        <v>0.99841469999999999</v>
      </c>
      <c r="W31" s="52" t="s">
        <v>640</v>
      </c>
      <c r="X31" s="52" t="s">
        <v>2120</v>
      </c>
      <c r="Y31" s="54" t="s">
        <v>677</v>
      </c>
      <c r="Z31" s="53">
        <v>0</v>
      </c>
      <c r="AA31" s="53">
        <v>5</v>
      </c>
      <c r="AB31" s="52" t="s">
        <v>640</v>
      </c>
      <c r="AC31" s="59">
        <v>12.764705882352899</v>
      </c>
      <c r="AD31" s="52" t="s">
        <v>643</v>
      </c>
      <c r="AE31" s="52" t="s">
        <v>678</v>
      </c>
      <c r="AF31" s="51">
        <v>465</v>
      </c>
      <c r="AH31" s="62">
        <v>14.97</v>
      </c>
      <c r="AI31" s="51">
        <v>21</v>
      </c>
      <c r="AJ31" s="62"/>
    </row>
    <row r="32" spans="1:36" ht="13.5" customHeight="1" x14ac:dyDescent="0.2">
      <c r="A32" s="52" t="s">
        <v>679</v>
      </c>
      <c r="B32" s="53">
        <v>5</v>
      </c>
      <c r="C32" s="52">
        <v>101</v>
      </c>
      <c r="D32" s="53">
        <v>1010</v>
      </c>
      <c r="E32" s="52">
        <v>85</v>
      </c>
      <c r="F32" s="53">
        <v>22</v>
      </c>
      <c r="G32" s="52" t="s">
        <v>637</v>
      </c>
      <c r="H32" s="54" t="s">
        <v>677</v>
      </c>
      <c r="I32" s="52" t="s">
        <v>2122</v>
      </c>
      <c r="J32" s="52">
        <v>25534</v>
      </c>
      <c r="K32" s="55">
        <v>7.7344999999999997E-2</v>
      </c>
      <c r="L32" s="54" t="s">
        <v>677</v>
      </c>
      <c r="M32" s="56">
        <v>15.355454690589882</v>
      </c>
      <c r="N32" s="57">
        <v>2.4855407838169632</v>
      </c>
      <c r="O32" s="53">
        <v>1.576559793923771</v>
      </c>
      <c r="P32" s="52" t="s">
        <v>640</v>
      </c>
      <c r="Q32" s="52" t="s">
        <v>1952</v>
      </c>
      <c r="R32" s="52" t="s">
        <v>641</v>
      </c>
      <c r="S32" s="52" t="s">
        <v>642</v>
      </c>
      <c r="T32" s="51">
        <v>1</v>
      </c>
      <c r="U32" s="58">
        <v>0.13770180000000001</v>
      </c>
      <c r="V32" s="58">
        <v>0.4698387</v>
      </c>
      <c r="W32" s="52" t="s">
        <v>640</v>
      </c>
      <c r="X32" s="52" t="s">
        <v>2120</v>
      </c>
      <c r="Y32" s="54" t="s">
        <v>677</v>
      </c>
      <c r="Z32" s="53">
        <v>0</v>
      </c>
      <c r="AA32" s="53">
        <v>5</v>
      </c>
      <c r="AB32" s="52" t="s">
        <v>640</v>
      </c>
      <c r="AC32" s="59">
        <v>13.176470588235301</v>
      </c>
      <c r="AD32" s="52" t="s">
        <v>643</v>
      </c>
      <c r="AE32" s="52" t="s">
        <v>679</v>
      </c>
      <c r="AF32" s="51">
        <v>263</v>
      </c>
      <c r="AH32" s="62">
        <v>83.97</v>
      </c>
      <c r="AI32" s="51">
        <v>46</v>
      </c>
      <c r="AJ32" s="62"/>
    </row>
    <row r="33" spans="1:36" ht="13.5" customHeight="1" x14ac:dyDescent="0.2">
      <c r="A33" s="52" t="s">
        <v>680</v>
      </c>
      <c r="B33" s="53">
        <v>1</v>
      </c>
      <c r="C33" s="52">
        <v>173</v>
      </c>
      <c r="D33" s="53">
        <v>1026.5</v>
      </c>
      <c r="E33" s="52">
        <v>39</v>
      </c>
      <c r="F33" s="53">
        <v>71</v>
      </c>
      <c r="G33" s="52" t="s">
        <v>653</v>
      </c>
      <c r="H33" s="54" t="s">
        <v>677</v>
      </c>
      <c r="I33" s="52" t="s">
        <v>2122</v>
      </c>
      <c r="J33" s="52">
        <v>58258</v>
      </c>
      <c r="K33" s="55">
        <v>4.4690000000000001E-2</v>
      </c>
      <c r="L33" s="54" t="s">
        <v>677</v>
      </c>
      <c r="M33" s="56">
        <v>11.256090094607357</v>
      </c>
      <c r="N33" s="57">
        <v>2.241106628916544</v>
      </c>
      <c r="O33" s="53">
        <v>1.4970326078334246</v>
      </c>
      <c r="P33" s="52" t="s">
        <v>640</v>
      </c>
      <c r="Q33" s="52" t="s">
        <v>1953</v>
      </c>
      <c r="R33" s="52" t="s">
        <v>641</v>
      </c>
      <c r="S33" s="52" t="s">
        <v>642</v>
      </c>
      <c r="T33" s="51">
        <v>5</v>
      </c>
      <c r="U33" s="58">
        <v>7.4555780000000002E-2</v>
      </c>
      <c r="V33" s="58">
        <v>0.25438430000000001</v>
      </c>
      <c r="W33" s="52" t="s">
        <v>640</v>
      </c>
      <c r="X33" s="52" t="s">
        <v>2120</v>
      </c>
      <c r="Y33" s="54" t="s">
        <v>677</v>
      </c>
      <c r="Z33" s="53">
        <v>0</v>
      </c>
      <c r="AA33" s="53">
        <v>5</v>
      </c>
      <c r="AB33" s="52" t="s">
        <v>640</v>
      </c>
      <c r="AC33" s="59">
        <v>13.588235294117601</v>
      </c>
      <c r="AD33" s="52" t="s">
        <v>643</v>
      </c>
      <c r="AE33" s="52" t="s">
        <v>680</v>
      </c>
      <c r="AF33" s="51">
        <v>801</v>
      </c>
      <c r="AH33" s="62">
        <v>50.99</v>
      </c>
      <c r="AI33" s="51">
        <v>27</v>
      </c>
      <c r="AJ33" s="62"/>
    </row>
    <row r="34" spans="1:36" ht="13.5" customHeight="1" x14ac:dyDescent="0.2">
      <c r="A34" s="52" t="s">
        <v>681</v>
      </c>
      <c r="B34" s="53">
        <v>1</v>
      </c>
      <c r="C34" s="52">
        <v>176</v>
      </c>
      <c r="D34" s="53">
        <v>1080.5</v>
      </c>
      <c r="E34" s="52">
        <v>93</v>
      </c>
      <c r="F34" s="53">
        <v>63</v>
      </c>
      <c r="G34" s="52" t="s">
        <v>637</v>
      </c>
      <c r="H34" s="54" t="s">
        <v>677</v>
      </c>
      <c r="I34" s="52" t="s">
        <v>2122</v>
      </c>
      <c r="J34" s="52">
        <v>12423</v>
      </c>
      <c r="K34" s="55">
        <v>0.10548</v>
      </c>
      <c r="L34" s="54" t="s">
        <v>677</v>
      </c>
      <c r="M34" s="56">
        <v>13.430256846465385</v>
      </c>
      <c r="N34" s="57">
        <v>2.376994113008644</v>
      </c>
      <c r="O34" s="53">
        <v>1.541750340687053</v>
      </c>
      <c r="P34" s="52" t="s">
        <v>640</v>
      </c>
      <c r="Q34" s="52" t="s">
        <v>1954</v>
      </c>
      <c r="R34" s="52" t="s">
        <v>641</v>
      </c>
      <c r="S34" s="52" t="s">
        <v>642</v>
      </c>
      <c r="T34" s="51">
        <v>9</v>
      </c>
      <c r="U34" s="58">
        <v>0.1779261</v>
      </c>
      <c r="V34" s="58">
        <v>0.60708379999999995</v>
      </c>
      <c r="W34" s="52" t="s">
        <v>640</v>
      </c>
      <c r="X34" s="52" t="s">
        <v>2120</v>
      </c>
      <c r="Y34" s="54" t="s">
        <v>677</v>
      </c>
      <c r="Z34" s="53">
        <v>0</v>
      </c>
      <c r="AA34" s="53">
        <v>5</v>
      </c>
      <c r="AB34" s="52" t="s">
        <v>640</v>
      </c>
      <c r="AC34" s="59">
        <v>14</v>
      </c>
      <c r="AD34" s="52" t="s">
        <v>643</v>
      </c>
      <c r="AE34" s="52" t="s">
        <v>681</v>
      </c>
      <c r="AF34" s="51">
        <v>617</v>
      </c>
      <c r="AH34" s="62">
        <v>7.98</v>
      </c>
      <c r="AI34" s="51">
        <v>48</v>
      </c>
      <c r="AJ34" s="62"/>
    </row>
    <row r="35" spans="1:36" ht="13.5" customHeight="1" x14ac:dyDescent="0.2">
      <c r="A35" s="52" t="s">
        <v>682</v>
      </c>
      <c r="B35" s="53">
        <v>3</v>
      </c>
      <c r="C35" s="52">
        <v>196</v>
      </c>
      <c r="D35" s="53">
        <v>1063.9000000000001</v>
      </c>
      <c r="E35" s="52">
        <v>22</v>
      </c>
      <c r="F35" s="53">
        <v>77</v>
      </c>
      <c r="G35" s="52" t="s">
        <v>637</v>
      </c>
      <c r="H35" s="54" t="s">
        <v>683</v>
      </c>
      <c r="I35" s="52" t="s">
        <v>2122</v>
      </c>
      <c r="J35" s="52">
        <v>77764</v>
      </c>
      <c r="K35" s="55">
        <v>0.28486499999999998</v>
      </c>
      <c r="L35" s="54" t="s">
        <v>683</v>
      </c>
      <c r="M35" s="56">
        <v>16.818592458540405</v>
      </c>
      <c r="N35" s="57">
        <v>2.5621027878041267</v>
      </c>
      <c r="O35" s="53">
        <v>1.6006569863041009</v>
      </c>
      <c r="P35" s="52" t="s">
        <v>640</v>
      </c>
      <c r="Q35" s="52" t="s">
        <v>1955</v>
      </c>
      <c r="R35" s="52" t="s">
        <v>641</v>
      </c>
      <c r="S35" s="52" t="s">
        <v>642</v>
      </c>
      <c r="T35" s="51">
        <v>3</v>
      </c>
      <c r="U35" s="58">
        <v>0.1610145</v>
      </c>
      <c r="V35" s="58">
        <v>0.54938149999999997</v>
      </c>
      <c r="W35" s="52" t="s">
        <v>640</v>
      </c>
      <c r="X35" s="52" t="s">
        <v>2120</v>
      </c>
      <c r="Y35" s="54" t="s">
        <v>683</v>
      </c>
      <c r="Z35" s="53">
        <v>0</v>
      </c>
      <c r="AA35" s="53">
        <v>5</v>
      </c>
      <c r="AB35" s="52" t="s">
        <v>640</v>
      </c>
      <c r="AC35" s="59">
        <v>14.4117647058823</v>
      </c>
      <c r="AD35" s="52" t="s">
        <v>643</v>
      </c>
      <c r="AE35" s="52" t="s">
        <v>682</v>
      </c>
      <c r="AF35" s="51">
        <v>680</v>
      </c>
      <c r="AH35" s="62">
        <v>96.99</v>
      </c>
      <c r="AI35" s="51">
        <v>45</v>
      </c>
      <c r="AJ35" s="62"/>
    </row>
    <row r="36" spans="1:36" ht="13.5" customHeight="1" x14ac:dyDescent="0.2">
      <c r="A36" s="52" t="s">
        <v>684</v>
      </c>
      <c r="B36" s="53">
        <v>1</v>
      </c>
      <c r="C36" s="52">
        <v>105</v>
      </c>
      <c r="D36" s="53">
        <v>1029</v>
      </c>
      <c r="E36" s="52">
        <v>69</v>
      </c>
      <c r="F36" s="53">
        <v>99</v>
      </c>
      <c r="G36" s="52" t="s">
        <v>637</v>
      </c>
      <c r="H36" s="54" t="s">
        <v>683</v>
      </c>
      <c r="I36" s="52" t="s">
        <v>2122</v>
      </c>
      <c r="J36" s="52">
        <v>34916</v>
      </c>
      <c r="K36" s="55">
        <v>1.408571</v>
      </c>
      <c r="L36" s="54" t="s">
        <v>683</v>
      </c>
      <c r="M36" s="56">
        <v>14.595403338622436</v>
      </c>
      <c r="N36" s="57">
        <v>2.4438358627190753</v>
      </c>
      <c r="O36" s="53">
        <v>1.5632772827361994</v>
      </c>
      <c r="P36" s="52" t="s">
        <v>640</v>
      </c>
      <c r="Q36" s="52" t="s">
        <v>1956</v>
      </c>
      <c r="R36" s="52" t="s">
        <v>641</v>
      </c>
      <c r="S36" s="52" t="s">
        <v>642</v>
      </c>
      <c r="T36" s="51">
        <v>8</v>
      </c>
      <c r="U36" s="58">
        <v>0.1652826</v>
      </c>
      <c r="V36" s="58">
        <v>0.56394429999999995</v>
      </c>
      <c r="W36" s="52" t="s">
        <v>640</v>
      </c>
      <c r="X36" s="52" t="s">
        <v>2120</v>
      </c>
      <c r="Y36" s="54" t="s">
        <v>683</v>
      </c>
      <c r="Z36" s="53">
        <v>0</v>
      </c>
      <c r="AA36" s="53">
        <v>5</v>
      </c>
      <c r="AB36" s="52" t="s">
        <v>640</v>
      </c>
      <c r="AC36" s="59">
        <v>14.823529411764699</v>
      </c>
      <c r="AD36" s="52" t="s">
        <v>643</v>
      </c>
      <c r="AE36" s="52" t="s">
        <v>684</v>
      </c>
      <c r="AF36" s="51">
        <v>939</v>
      </c>
      <c r="AH36" s="62">
        <v>70.97</v>
      </c>
      <c r="AI36" s="51">
        <v>40</v>
      </c>
      <c r="AJ36" s="62"/>
    </row>
    <row r="37" spans="1:36" ht="13.5" customHeight="1" x14ac:dyDescent="0.2">
      <c r="A37" s="52" t="s">
        <v>685</v>
      </c>
      <c r="B37" s="53">
        <v>1</v>
      </c>
      <c r="C37" s="52">
        <v>164</v>
      </c>
      <c r="D37" s="53">
        <v>1027</v>
      </c>
      <c r="E37" s="52">
        <v>16</v>
      </c>
      <c r="F37" s="53">
        <v>70</v>
      </c>
      <c r="G37" s="52" t="s">
        <v>637</v>
      </c>
      <c r="H37" s="54" t="s">
        <v>686</v>
      </c>
      <c r="I37" s="52" t="s">
        <v>2122</v>
      </c>
      <c r="J37" s="52">
        <v>34645</v>
      </c>
      <c r="K37" s="55">
        <v>1.6856880000000001</v>
      </c>
      <c r="L37" s="54" t="s">
        <v>686</v>
      </c>
      <c r="M37" s="56">
        <v>20.984028479227231</v>
      </c>
      <c r="N37" s="57">
        <v>2.758224567007971</v>
      </c>
      <c r="O37" s="53">
        <v>1.6607903440856016</v>
      </c>
      <c r="P37" s="52" t="s">
        <v>640</v>
      </c>
      <c r="Q37" s="52" t="s">
        <v>1957</v>
      </c>
      <c r="R37" s="52" t="s">
        <v>641</v>
      </c>
      <c r="S37" s="52" t="s">
        <v>642</v>
      </c>
      <c r="T37" s="51">
        <v>1</v>
      </c>
      <c r="U37" s="58">
        <v>0.20272850000000001</v>
      </c>
      <c r="V37" s="58">
        <v>0.69170969999999998</v>
      </c>
      <c r="W37" s="52" t="s">
        <v>640</v>
      </c>
      <c r="X37" s="52" t="s">
        <v>2120</v>
      </c>
      <c r="Y37" s="54" t="s">
        <v>686</v>
      </c>
      <c r="Z37" s="53">
        <v>0</v>
      </c>
      <c r="AA37" s="53">
        <v>5</v>
      </c>
      <c r="AB37" s="52" t="s">
        <v>640</v>
      </c>
      <c r="AC37" s="59">
        <v>15.235294117647101</v>
      </c>
      <c r="AD37" s="52" t="s">
        <v>643</v>
      </c>
      <c r="AE37" s="52" t="s">
        <v>685</v>
      </c>
      <c r="AF37" s="51">
        <v>140</v>
      </c>
      <c r="AH37" s="62">
        <v>75.97</v>
      </c>
      <c r="AI37" s="51">
        <v>22</v>
      </c>
      <c r="AJ37" s="62"/>
    </row>
    <row r="38" spans="1:36" ht="13.5" customHeight="1" x14ac:dyDescent="0.2">
      <c r="A38" s="52" t="s">
        <v>687</v>
      </c>
      <c r="B38" s="53">
        <v>2</v>
      </c>
      <c r="C38" s="52">
        <v>177</v>
      </c>
      <c r="D38" s="53">
        <v>953.5</v>
      </c>
      <c r="E38" s="52">
        <v>54</v>
      </c>
      <c r="F38" s="53">
        <v>19</v>
      </c>
      <c r="G38" s="52" t="s">
        <v>637</v>
      </c>
      <c r="H38" s="54" t="s">
        <v>688</v>
      </c>
      <c r="I38" s="52" t="s">
        <v>2122</v>
      </c>
      <c r="J38" s="52">
        <v>52327</v>
      </c>
      <c r="K38" s="55">
        <v>0.82505399999999995</v>
      </c>
      <c r="L38" s="54" t="s">
        <v>688</v>
      </c>
      <c r="M38" s="56">
        <v>15.733378831764496</v>
      </c>
      <c r="N38" s="57">
        <v>2.5057668913177999</v>
      </c>
      <c r="O38" s="53">
        <v>1.582961430773915</v>
      </c>
      <c r="P38" s="52" t="s">
        <v>640</v>
      </c>
      <c r="Q38" s="52" t="s">
        <v>1958</v>
      </c>
      <c r="R38" s="52" t="s">
        <v>641</v>
      </c>
      <c r="S38" s="52" t="s">
        <v>642</v>
      </c>
      <c r="T38" s="51">
        <v>7</v>
      </c>
      <c r="U38" s="58">
        <v>9.7954239999999998E-2</v>
      </c>
      <c r="V38" s="58">
        <v>0.33421990000000001</v>
      </c>
      <c r="W38" s="52" t="s">
        <v>640</v>
      </c>
      <c r="X38" s="52" t="s">
        <v>2120</v>
      </c>
      <c r="Y38" s="54" t="s">
        <v>688</v>
      </c>
      <c r="Z38" s="53">
        <v>0</v>
      </c>
      <c r="AA38" s="53">
        <v>5</v>
      </c>
      <c r="AB38" s="52" t="s">
        <v>640</v>
      </c>
      <c r="AC38" s="59">
        <v>15.647058823529401</v>
      </c>
      <c r="AD38" s="52" t="s">
        <v>643</v>
      </c>
      <c r="AE38" s="52" t="s">
        <v>687</v>
      </c>
      <c r="AF38" s="51">
        <v>937</v>
      </c>
      <c r="AH38" s="62">
        <v>79.97</v>
      </c>
      <c r="AI38" s="51">
        <v>44</v>
      </c>
      <c r="AJ38" s="62"/>
    </row>
    <row r="39" spans="1:36" ht="13.5" customHeight="1" x14ac:dyDescent="0.2">
      <c r="A39" s="52" t="s">
        <v>689</v>
      </c>
      <c r="B39" s="53">
        <v>4</v>
      </c>
      <c r="C39" s="52">
        <v>170</v>
      </c>
      <c r="D39" s="53">
        <v>1048</v>
      </c>
      <c r="E39" s="52">
        <v>94</v>
      </c>
      <c r="F39" s="53">
        <v>56</v>
      </c>
      <c r="G39" s="52" t="s">
        <v>637</v>
      </c>
      <c r="H39" s="54" t="s">
        <v>686</v>
      </c>
      <c r="I39" s="52" t="s">
        <v>2122</v>
      </c>
      <c r="J39" s="52">
        <v>75017</v>
      </c>
      <c r="K39" s="55">
        <v>0.24712000000000001</v>
      </c>
      <c r="L39" s="54" t="s">
        <v>686</v>
      </c>
      <c r="M39" s="56">
        <v>11.744231657477473</v>
      </c>
      <c r="N39" s="57">
        <v>2.2730458867787453</v>
      </c>
      <c r="O39" s="53">
        <v>1.5076623915116889</v>
      </c>
      <c r="P39" s="52" t="s">
        <v>640</v>
      </c>
      <c r="Q39" s="52" t="s">
        <v>1959</v>
      </c>
      <c r="R39" s="52" t="s">
        <v>641</v>
      </c>
      <c r="S39" s="52" t="s">
        <v>642</v>
      </c>
      <c r="T39" s="51">
        <v>5</v>
      </c>
      <c r="U39" s="58">
        <v>0.13796359999999999</v>
      </c>
      <c r="V39" s="58">
        <v>0.47073169999999998</v>
      </c>
      <c r="W39" s="52" t="s">
        <v>640</v>
      </c>
      <c r="X39" s="52" t="s">
        <v>2120</v>
      </c>
      <c r="Y39" s="54" t="s">
        <v>686</v>
      </c>
      <c r="Z39" s="53">
        <v>0</v>
      </c>
      <c r="AA39" s="53">
        <v>5</v>
      </c>
      <c r="AB39" s="52" t="s">
        <v>640</v>
      </c>
      <c r="AC39" s="59">
        <v>16.0588235294118</v>
      </c>
      <c r="AD39" s="52" t="s">
        <v>643</v>
      </c>
      <c r="AE39" s="52" t="s">
        <v>689</v>
      </c>
      <c r="AF39" s="51">
        <v>807</v>
      </c>
      <c r="AH39" s="62">
        <v>17.98</v>
      </c>
      <c r="AI39" s="51">
        <v>21</v>
      </c>
      <c r="AJ39" s="62"/>
    </row>
    <row r="40" spans="1:36" ht="13.5" customHeight="1" x14ac:dyDescent="0.2">
      <c r="A40" s="52" t="s">
        <v>690</v>
      </c>
      <c r="B40" s="53">
        <v>3</v>
      </c>
      <c r="C40" s="52">
        <v>177</v>
      </c>
      <c r="D40" s="53">
        <v>1033</v>
      </c>
      <c r="E40" s="52">
        <v>11</v>
      </c>
      <c r="F40" s="53">
        <v>69</v>
      </c>
      <c r="G40" s="52" t="s">
        <v>637</v>
      </c>
      <c r="H40" s="54" t="s">
        <v>686</v>
      </c>
      <c r="I40" s="52" t="s">
        <v>2122</v>
      </c>
      <c r="J40" s="52">
        <v>69716</v>
      </c>
      <c r="K40" s="55">
        <v>4.4690000000000001E-2</v>
      </c>
      <c r="L40" s="54" t="s">
        <v>686</v>
      </c>
      <c r="M40" s="56">
        <v>17.256090094607359</v>
      </c>
      <c r="N40" s="57">
        <v>2.5841286626061</v>
      </c>
      <c r="O40" s="53">
        <v>1.607522523203361</v>
      </c>
      <c r="P40" s="52" t="s">
        <v>640</v>
      </c>
      <c r="Q40" s="52" t="s">
        <v>1960</v>
      </c>
      <c r="R40" s="52" t="s">
        <v>641</v>
      </c>
      <c r="S40" s="52" t="s">
        <v>642</v>
      </c>
      <c r="T40" s="51">
        <v>5</v>
      </c>
      <c r="U40" s="58">
        <v>7.4555780000000002E-2</v>
      </c>
      <c r="V40" s="58">
        <v>0.25438430000000001</v>
      </c>
      <c r="W40" s="52" t="s">
        <v>640</v>
      </c>
      <c r="X40" s="52" t="s">
        <v>2120</v>
      </c>
      <c r="Y40" s="54" t="s">
        <v>686</v>
      </c>
      <c r="Z40" s="53">
        <v>0</v>
      </c>
      <c r="AA40" s="53">
        <v>5</v>
      </c>
      <c r="AB40" s="52" t="s">
        <v>640</v>
      </c>
      <c r="AC40" s="59">
        <v>16.470588235294102</v>
      </c>
      <c r="AD40" s="52" t="s">
        <v>643</v>
      </c>
      <c r="AE40" s="52" t="s">
        <v>690</v>
      </c>
      <c r="AF40" s="51">
        <v>630</v>
      </c>
      <c r="AH40" s="62">
        <v>60.97</v>
      </c>
      <c r="AI40" s="51">
        <v>29</v>
      </c>
      <c r="AJ40" s="62"/>
    </row>
    <row r="41" spans="1:36" ht="13.5" customHeight="1" x14ac:dyDescent="0.2">
      <c r="A41" s="52" t="s">
        <v>691</v>
      </c>
      <c r="B41" s="53">
        <v>4</v>
      </c>
      <c r="C41" s="52">
        <v>140</v>
      </c>
      <c r="D41" s="53">
        <v>1010.2</v>
      </c>
      <c r="E41" s="52">
        <v>48</v>
      </c>
      <c r="F41" s="53">
        <v>21</v>
      </c>
      <c r="G41" s="52" t="s">
        <v>637</v>
      </c>
      <c r="H41" s="54" t="s">
        <v>688</v>
      </c>
      <c r="I41" s="52" t="s">
        <v>2122</v>
      </c>
      <c r="J41" s="52">
        <v>28587</v>
      </c>
      <c r="K41" s="55">
        <v>1.3660209999999999</v>
      </c>
      <c r="L41" s="54" t="s">
        <v>688</v>
      </c>
      <c r="M41" s="56">
        <v>20.534790010540576</v>
      </c>
      <c r="N41" s="57">
        <v>2.7383991754910331</v>
      </c>
      <c r="O41" s="53">
        <v>1.6548109183502002</v>
      </c>
      <c r="P41" s="52" t="s">
        <v>640</v>
      </c>
      <c r="Q41" s="52" t="s">
        <v>1961</v>
      </c>
      <c r="R41" s="52" t="s">
        <v>641</v>
      </c>
      <c r="S41" s="52" t="s">
        <v>642</v>
      </c>
      <c r="T41" s="51">
        <v>3</v>
      </c>
      <c r="U41" s="58">
        <v>2.2815050000000001</v>
      </c>
      <c r="V41" s="58">
        <v>7.7844949999999997</v>
      </c>
      <c r="W41" s="52" t="s">
        <v>640</v>
      </c>
      <c r="X41" s="52" t="s">
        <v>2120</v>
      </c>
      <c r="Y41" s="54" t="s">
        <v>688</v>
      </c>
      <c r="Z41" s="53">
        <v>0</v>
      </c>
      <c r="AA41" s="53">
        <v>5</v>
      </c>
      <c r="AB41" s="52" t="s">
        <v>640</v>
      </c>
      <c r="AC41" s="59">
        <v>16.882352941176499</v>
      </c>
      <c r="AD41" s="52" t="s">
        <v>643</v>
      </c>
      <c r="AE41" s="52" t="s">
        <v>691</v>
      </c>
      <c r="AF41" s="51">
        <v>848</v>
      </c>
      <c r="AH41" s="62">
        <v>79.98</v>
      </c>
      <c r="AI41" s="51">
        <v>4</v>
      </c>
      <c r="AJ41" s="62"/>
    </row>
    <row r="42" spans="1:36" ht="13.5" customHeight="1" x14ac:dyDescent="0.2">
      <c r="A42" s="52" t="s">
        <v>692</v>
      </c>
      <c r="B42" s="53">
        <v>1</v>
      </c>
      <c r="C42" s="52">
        <v>128</v>
      </c>
      <c r="D42" s="53">
        <v>986.5</v>
      </c>
      <c r="E42" s="52">
        <v>64</v>
      </c>
      <c r="F42" s="53">
        <v>68</v>
      </c>
      <c r="G42" s="52" t="s">
        <v>637</v>
      </c>
      <c r="H42" s="54" t="s">
        <v>688</v>
      </c>
      <c r="I42" s="52" t="s">
        <v>2122</v>
      </c>
      <c r="J42" s="52">
        <v>54901</v>
      </c>
      <c r="K42" s="55">
        <v>2.4849519999999998</v>
      </c>
      <c r="L42" s="54" t="s">
        <v>688</v>
      </c>
      <c r="M42" s="56">
        <v>20.061325052294411</v>
      </c>
      <c r="N42" s="57">
        <v>2.7171891491539424</v>
      </c>
      <c r="O42" s="53">
        <v>1.6483898656428164</v>
      </c>
      <c r="P42" s="52" t="s">
        <v>640</v>
      </c>
      <c r="Q42" s="52" t="s">
        <v>1962</v>
      </c>
      <c r="R42" s="52" t="s">
        <v>641</v>
      </c>
      <c r="S42" s="52" t="s">
        <v>642</v>
      </c>
      <c r="T42" s="51">
        <v>6</v>
      </c>
      <c r="U42" s="58">
        <v>4.2011139999999996</v>
      </c>
      <c r="V42" s="58">
        <v>14.334199999999999</v>
      </c>
      <c r="W42" s="52" t="s">
        <v>640</v>
      </c>
      <c r="X42" s="52" t="s">
        <v>2120</v>
      </c>
      <c r="Y42" s="54" t="s">
        <v>688</v>
      </c>
      <c r="Z42" s="53">
        <v>1</v>
      </c>
      <c r="AA42" s="53">
        <v>5</v>
      </c>
      <c r="AB42" s="52" t="s">
        <v>640</v>
      </c>
      <c r="AC42" s="59">
        <v>17.294117647058801</v>
      </c>
      <c r="AD42" s="52" t="s">
        <v>643</v>
      </c>
      <c r="AE42" s="52" t="s">
        <v>692</v>
      </c>
      <c r="AF42" s="51">
        <v>578</v>
      </c>
      <c r="AH42" s="62">
        <v>16.989999999999998</v>
      </c>
      <c r="AI42" s="51">
        <v>39</v>
      </c>
      <c r="AJ42" s="62"/>
    </row>
    <row r="43" spans="1:36" ht="13.5" customHeight="1" x14ac:dyDescent="0.2">
      <c r="A43" s="52" t="s">
        <v>693</v>
      </c>
      <c r="B43" s="53">
        <v>5</v>
      </c>
      <c r="C43" s="52">
        <v>183</v>
      </c>
      <c r="D43" s="53">
        <v>107</v>
      </c>
      <c r="E43" s="52">
        <v>64</v>
      </c>
      <c r="F43" s="53">
        <v>66</v>
      </c>
      <c r="G43" s="52" t="s">
        <v>653</v>
      </c>
      <c r="H43" s="54" t="s">
        <v>694</v>
      </c>
      <c r="I43" s="52" t="s">
        <v>2122</v>
      </c>
      <c r="J43" s="52">
        <v>62585</v>
      </c>
      <c r="K43" s="55">
        <v>12.433669999999999</v>
      </c>
      <c r="L43" s="54" t="s">
        <v>695</v>
      </c>
      <c r="M43" s="56">
        <v>33.95981095010395</v>
      </c>
      <c r="N43" s="57">
        <v>3.2383348576209552</v>
      </c>
      <c r="O43" s="53">
        <v>1.799537401006424</v>
      </c>
      <c r="P43" s="52" t="s">
        <v>640</v>
      </c>
      <c r="Q43" s="52" t="s">
        <v>1963</v>
      </c>
      <c r="R43" s="52" t="s">
        <v>696</v>
      </c>
      <c r="S43" s="52" t="s">
        <v>697</v>
      </c>
      <c r="T43" s="51">
        <v>8</v>
      </c>
      <c r="U43" s="58">
        <v>0.23184189999999999</v>
      </c>
      <c r="V43" s="58">
        <v>0.79104439999999998</v>
      </c>
      <c r="W43" s="52" t="s">
        <v>640</v>
      </c>
      <c r="X43" s="52" t="s">
        <v>2120</v>
      </c>
      <c r="Y43" s="54" t="s">
        <v>695</v>
      </c>
      <c r="Z43" s="53">
        <v>5</v>
      </c>
      <c r="AA43" s="53">
        <v>0</v>
      </c>
      <c r="AB43" s="52" t="s">
        <v>640</v>
      </c>
      <c r="AC43" s="59">
        <v>17.705882352941199</v>
      </c>
      <c r="AD43" s="52" t="s">
        <v>643</v>
      </c>
      <c r="AE43" s="52" t="s">
        <v>698</v>
      </c>
      <c r="AF43" s="51">
        <v>405</v>
      </c>
      <c r="AH43" s="62">
        <v>77.989999999999995</v>
      </c>
      <c r="AI43" s="51">
        <v>45</v>
      </c>
      <c r="AJ43" s="62"/>
    </row>
    <row r="44" spans="1:36" ht="13.5" customHeight="1" x14ac:dyDescent="0.2">
      <c r="A44" s="52" t="s">
        <v>699</v>
      </c>
      <c r="B44" s="53">
        <v>3</v>
      </c>
      <c r="C44" s="52">
        <v>100</v>
      </c>
      <c r="D44" s="53">
        <v>97</v>
      </c>
      <c r="E44" s="52">
        <v>32</v>
      </c>
      <c r="F44" s="53">
        <v>57</v>
      </c>
      <c r="G44" s="52" t="s">
        <v>637</v>
      </c>
      <c r="H44" s="54" t="s">
        <v>694</v>
      </c>
      <c r="I44" s="52" t="s">
        <v>2122</v>
      </c>
      <c r="J44" s="52">
        <v>81000</v>
      </c>
      <c r="K44" s="55">
        <v>0.52111039999999997</v>
      </c>
      <c r="L44" s="54" t="s">
        <v>700</v>
      </c>
      <c r="M44" s="56">
        <v>13.242990168382519</v>
      </c>
      <c r="N44" s="57">
        <v>2.3658943777096453</v>
      </c>
      <c r="O44" s="53">
        <v>1.538146409711912</v>
      </c>
      <c r="P44" s="52" t="s">
        <v>640</v>
      </c>
      <c r="Q44" s="52" t="s">
        <v>1964</v>
      </c>
      <c r="R44" s="52" t="s">
        <v>696</v>
      </c>
      <c r="S44" s="52" t="s">
        <v>697</v>
      </c>
      <c r="T44" s="51">
        <v>8</v>
      </c>
      <c r="U44" s="58">
        <v>1.52005E-3</v>
      </c>
      <c r="V44" s="58">
        <v>5.1864110000000001E-3</v>
      </c>
      <c r="W44" s="52" t="s">
        <v>640</v>
      </c>
      <c r="X44" s="52" t="s">
        <v>2120</v>
      </c>
      <c r="Y44" s="54" t="s">
        <v>700</v>
      </c>
      <c r="Z44" s="53">
        <v>5</v>
      </c>
      <c r="AA44" s="53">
        <v>0</v>
      </c>
      <c r="AB44" s="52" t="s">
        <v>640</v>
      </c>
      <c r="AC44" s="59">
        <v>18.117647058823501</v>
      </c>
      <c r="AD44" s="52" t="s">
        <v>643</v>
      </c>
      <c r="AE44" s="52" t="s">
        <v>701</v>
      </c>
      <c r="AF44" s="51">
        <v>972</v>
      </c>
      <c r="AH44" s="62">
        <v>92.97</v>
      </c>
      <c r="AI44" s="51">
        <v>37</v>
      </c>
      <c r="AJ44" s="62"/>
    </row>
    <row r="45" spans="1:36" ht="13.5" customHeight="1" x14ac:dyDescent="0.2">
      <c r="A45" s="52" t="s">
        <v>702</v>
      </c>
      <c r="B45" s="53">
        <v>5</v>
      </c>
      <c r="C45" s="52">
        <v>142</v>
      </c>
      <c r="D45" s="53">
        <v>110</v>
      </c>
      <c r="E45" s="52">
        <v>29</v>
      </c>
      <c r="F45" s="53">
        <v>73</v>
      </c>
      <c r="G45" s="52" t="s">
        <v>637</v>
      </c>
      <c r="H45" s="54" t="s">
        <v>694</v>
      </c>
      <c r="I45" s="52" t="s">
        <v>2122</v>
      </c>
      <c r="J45" s="52">
        <v>50162</v>
      </c>
      <c r="K45" s="55">
        <v>0.44740239999999998</v>
      </c>
      <c r="L45" s="54" t="s">
        <v>700</v>
      </c>
      <c r="M45" s="56">
        <v>11.116283854369906</v>
      </c>
      <c r="N45" s="57">
        <v>2.2317893936958337</v>
      </c>
      <c r="O45" s="53">
        <v>1.4939174654899225</v>
      </c>
      <c r="P45" s="52" t="s">
        <v>640</v>
      </c>
      <c r="Q45" s="52" t="s">
        <v>1965</v>
      </c>
      <c r="R45" s="52" t="s">
        <v>696</v>
      </c>
      <c r="S45" s="52" t="s">
        <v>697</v>
      </c>
      <c r="T45" s="51">
        <v>7</v>
      </c>
      <c r="U45" s="58">
        <v>1.2958819999999999E-3</v>
      </c>
      <c r="V45" s="58">
        <v>4.4215499999999998E-3</v>
      </c>
      <c r="W45" s="52" t="s">
        <v>640</v>
      </c>
      <c r="X45" s="52" t="s">
        <v>2120</v>
      </c>
      <c r="Y45" s="54" t="s">
        <v>700</v>
      </c>
      <c r="Z45" s="53">
        <v>5</v>
      </c>
      <c r="AA45" s="53">
        <v>0</v>
      </c>
      <c r="AB45" s="52" t="s">
        <v>640</v>
      </c>
      <c r="AC45" s="59">
        <v>18.529411764705898</v>
      </c>
      <c r="AD45" s="52" t="s">
        <v>643</v>
      </c>
      <c r="AE45" s="52" t="s">
        <v>703</v>
      </c>
      <c r="AF45" s="51">
        <v>187</v>
      </c>
      <c r="AH45" s="62">
        <v>81.99</v>
      </c>
      <c r="AI45" s="51">
        <v>24</v>
      </c>
      <c r="AJ45" s="62"/>
    </row>
    <row r="46" spans="1:36" ht="13.5" customHeight="1" x14ac:dyDescent="0.2">
      <c r="A46" s="52" t="s">
        <v>704</v>
      </c>
      <c r="B46" s="53">
        <v>4</v>
      </c>
      <c r="C46" s="52">
        <v>195</v>
      </c>
      <c r="D46" s="53">
        <v>101</v>
      </c>
      <c r="E46" s="52">
        <v>17</v>
      </c>
      <c r="F46" s="53">
        <v>99</v>
      </c>
      <c r="G46" s="52" t="s">
        <v>637</v>
      </c>
      <c r="H46" s="54" t="s">
        <v>705</v>
      </c>
      <c r="I46" s="52" t="s">
        <v>2122</v>
      </c>
      <c r="J46" s="52">
        <v>67141</v>
      </c>
      <c r="K46" s="55">
        <v>0.4527177</v>
      </c>
      <c r="L46" s="54" t="s">
        <v>706</v>
      </c>
      <c r="M46" s="56">
        <v>16.125560698031489</v>
      </c>
      <c r="N46" s="57">
        <v>2.5264164557520159</v>
      </c>
      <c r="O46" s="53">
        <v>1.5894704954015397</v>
      </c>
      <c r="P46" s="52" t="s">
        <v>640</v>
      </c>
      <c r="Q46" s="52" t="s">
        <v>1966</v>
      </c>
      <c r="R46" s="52" t="s">
        <v>696</v>
      </c>
      <c r="S46" s="52" t="s">
        <v>697</v>
      </c>
      <c r="T46" s="51">
        <v>2</v>
      </c>
      <c r="U46" s="58">
        <v>7.0133030000000002E-3</v>
      </c>
      <c r="V46" s="58">
        <v>2.3929389999999998E-2</v>
      </c>
      <c r="W46" s="52" t="s">
        <v>640</v>
      </c>
      <c r="X46" s="52" t="s">
        <v>2120</v>
      </c>
      <c r="Y46" s="54" t="s">
        <v>706</v>
      </c>
      <c r="Z46" s="53">
        <v>5</v>
      </c>
      <c r="AA46" s="53">
        <v>0</v>
      </c>
      <c r="AB46" s="52" t="s">
        <v>640</v>
      </c>
      <c r="AC46" s="59">
        <v>18.9411764705882</v>
      </c>
      <c r="AD46" s="52" t="s">
        <v>643</v>
      </c>
      <c r="AE46" s="52" t="s">
        <v>707</v>
      </c>
      <c r="AF46" s="51">
        <v>913</v>
      </c>
      <c r="AH46" s="62">
        <v>93.98</v>
      </c>
      <c r="AI46" s="51">
        <v>47</v>
      </c>
      <c r="AJ46" s="62"/>
    </row>
    <row r="47" spans="1:36" ht="13.5" customHeight="1" x14ac:dyDescent="0.2">
      <c r="A47" s="52" t="s">
        <v>708</v>
      </c>
      <c r="B47" s="53">
        <v>4</v>
      </c>
      <c r="C47" s="52">
        <v>172</v>
      </c>
      <c r="D47" s="53">
        <v>104</v>
      </c>
      <c r="E47" s="52">
        <v>37</v>
      </c>
      <c r="F47" s="53">
        <v>76</v>
      </c>
      <c r="G47" s="52" t="s">
        <v>637</v>
      </c>
      <c r="H47" s="54" t="s">
        <v>705</v>
      </c>
      <c r="I47" s="52" t="s">
        <v>2122</v>
      </c>
      <c r="J47" s="52">
        <v>95016</v>
      </c>
      <c r="K47" s="55">
        <v>0.54703239999999997</v>
      </c>
      <c r="L47" s="54" t="s">
        <v>706</v>
      </c>
      <c r="M47" s="56">
        <v>18.286648787054801</v>
      </c>
      <c r="N47" s="57">
        <v>2.6345799030490435</v>
      </c>
      <c r="O47" s="53">
        <v>1.6231389044222444</v>
      </c>
      <c r="P47" s="52" t="s">
        <v>640</v>
      </c>
      <c r="Q47" s="52" t="s">
        <v>1967</v>
      </c>
      <c r="R47" s="52" t="s">
        <v>696</v>
      </c>
      <c r="S47" s="52" t="s">
        <v>697</v>
      </c>
      <c r="T47" s="51">
        <v>8</v>
      </c>
      <c r="U47" s="58">
        <v>8.4824559999999993E-3</v>
      </c>
      <c r="V47" s="58">
        <v>2.8942140000000002E-2</v>
      </c>
      <c r="W47" s="52" t="s">
        <v>640</v>
      </c>
      <c r="X47" s="52" t="s">
        <v>2120</v>
      </c>
      <c r="Y47" s="54" t="s">
        <v>706</v>
      </c>
      <c r="Z47" s="53">
        <v>5</v>
      </c>
      <c r="AA47" s="53">
        <v>0</v>
      </c>
      <c r="AB47" s="52" t="s">
        <v>640</v>
      </c>
      <c r="AC47" s="59">
        <v>19.352941176470601</v>
      </c>
      <c r="AD47" s="52" t="s">
        <v>643</v>
      </c>
      <c r="AE47" s="52" t="s">
        <v>709</v>
      </c>
      <c r="AF47" s="51">
        <v>902</v>
      </c>
      <c r="AH47" s="62">
        <v>50.97</v>
      </c>
      <c r="AI47" s="51">
        <v>2</v>
      </c>
      <c r="AJ47" s="62"/>
    </row>
    <row r="48" spans="1:36" ht="13.5" customHeight="1" x14ac:dyDescent="0.2">
      <c r="A48" s="52" t="s">
        <v>710</v>
      </c>
      <c r="B48" s="53">
        <v>5</v>
      </c>
      <c r="C48" s="52">
        <v>182</v>
      </c>
      <c r="D48" s="53">
        <v>104</v>
      </c>
      <c r="E48" s="52">
        <v>17</v>
      </c>
      <c r="F48" s="53">
        <v>89</v>
      </c>
      <c r="G48" s="52" t="s">
        <v>637</v>
      </c>
      <c r="H48" s="54" t="s">
        <v>705</v>
      </c>
      <c r="I48" s="52" t="s">
        <v>2122</v>
      </c>
      <c r="J48" s="52">
        <v>37660</v>
      </c>
      <c r="K48" s="55">
        <v>0.45575959999999999</v>
      </c>
      <c r="L48" s="54" t="s">
        <v>706</v>
      </c>
      <c r="M48" s="56">
        <v>18.130859296341214</v>
      </c>
      <c r="N48" s="57">
        <v>2.6270769616421146</v>
      </c>
      <c r="O48" s="53">
        <v>1.6208260121438434</v>
      </c>
      <c r="P48" s="52" t="s">
        <v>640</v>
      </c>
      <c r="Q48" s="52" t="s">
        <v>1968</v>
      </c>
      <c r="R48" s="52" t="s">
        <v>696</v>
      </c>
      <c r="S48" s="52" t="s">
        <v>697</v>
      </c>
      <c r="T48" s="51">
        <v>9</v>
      </c>
      <c r="U48" s="58">
        <v>7.0624889999999999E-3</v>
      </c>
      <c r="V48" s="58">
        <v>2.4097210000000001E-2</v>
      </c>
      <c r="W48" s="52" t="s">
        <v>640</v>
      </c>
      <c r="X48" s="52" t="s">
        <v>2120</v>
      </c>
      <c r="Y48" s="54" t="s">
        <v>706</v>
      </c>
      <c r="Z48" s="53">
        <v>5</v>
      </c>
      <c r="AA48" s="53">
        <v>0</v>
      </c>
      <c r="AB48" s="52" t="s">
        <v>640</v>
      </c>
      <c r="AC48" s="59">
        <v>19.764705882352899</v>
      </c>
      <c r="AD48" s="52" t="s">
        <v>643</v>
      </c>
      <c r="AE48" s="52" t="s">
        <v>711</v>
      </c>
      <c r="AF48" s="51">
        <v>804</v>
      </c>
      <c r="AH48" s="62">
        <v>47.99</v>
      </c>
      <c r="AI48" s="51">
        <v>6</v>
      </c>
      <c r="AJ48" s="62"/>
    </row>
    <row r="49" spans="1:36" ht="13.5" customHeight="1" x14ac:dyDescent="0.2">
      <c r="A49" s="52" t="s">
        <v>712</v>
      </c>
      <c r="B49" s="53">
        <v>4</v>
      </c>
      <c r="C49" s="52">
        <v>181</v>
      </c>
      <c r="D49" s="53">
        <v>100</v>
      </c>
      <c r="E49" s="52">
        <v>52</v>
      </c>
      <c r="F49" s="53">
        <v>99</v>
      </c>
      <c r="G49" s="52" t="s">
        <v>637</v>
      </c>
      <c r="H49" s="54" t="s">
        <v>705</v>
      </c>
      <c r="I49" s="52" t="s">
        <v>2122</v>
      </c>
      <c r="J49" s="52">
        <v>13921</v>
      </c>
      <c r="K49" s="55">
        <v>0.81750789999999995</v>
      </c>
      <c r="L49" s="54" t="s">
        <v>706</v>
      </c>
      <c r="M49" s="56">
        <v>19.721669334700682</v>
      </c>
      <c r="N49" s="57">
        <v>2.7017669885217819</v>
      </c>
      <c r="O49" s="53">
        <v>1.6437052620594064</v>
      </c>
      <c r="P49" s="52" t="s">
        <v>640</v>
      </c>
      <c r="Q49" s="52" t="s">
        <v>1969</v>
      </c>
      <c r="R49" s="52" t="s">
        <v>696</v>
      </c>
      <c r="S49" s="52" t="s">
        <v>697</v>
      </c>
      <c r="T49" s="51">
        <v>6</v>
      </c>
      <c r="U49" s="58">
        <v>1.267478E-2</v>
      </c>
      <c r="V49" s="58">
        <v>4.3246350000000003E-2</v>
      </c>
      <c r="W49" s="52" t="s">
        <v>640</v>
      </c>
      <c r="X49" s="52" t="s">
        <v>2120</v>
      </c>
      <c r="Y49" s="54" t="s">
        <v>706</v>
      </c>
      <c r="Z49" s="53">
        <v>5</v>
      </c>
      <c r="AA49" s="53">
        <v>0</v>
      </c>
      <c r="AB49" s="52" t="s">
        <v>640</v>
      </c>
      <c r="AC49" s="59">
        <v>20.176470588235301</v>
      </c>
      <c r="AD49" s="52" t="s">
        <v>643</v>
      </c>
      <c r="AE49" s="52" t="s">
        <v>713</v>
      </c>
      <c r="AF49" s="51">
        <v>541</v>
      </c>
      <c r="AH49" s="62">
        <v>80.97</v>
      </c>
      <c r="AI49" s="51">
        <v>15</v>
      </c>
      <c r="AJ49" s="62"/>
    </row>
    <row r="50" spans="1:36" ht="13.5" customHeight="1" x14ac:dyDescent="0.2">
      <c r="A50" s="52" t="s">
        <v>714</v>
      </c>
      <c r="B50" s="53">
        <v>4</v>
      </c>
      <c r="C50" s="52">
        <v>141</v>
      </c>
      <c r="D50" s="53">
        <v>86</v>
      </c>
      <c r="E50" s="52">
        <v>55</v>
      </c>
      <c r="F50" s="53">
        <v>81</v>
      </c>
      <c r="G50" s="52" t="s">
        <v>653</v>
      </c>
      <c r="H50" s="54" t="s">
        <v>705</v>
      </c>
      <c r="I50" s="52" t="s">
        <v>2122</v>
      </c>
      <c r="J50" s="52">
        <v>41469</v>
      </c>
      <c r="K50" s="55">
        <v>0.37299280000000001</v>
      </c>
      <c r="L50" s="54" t="s">
        <v>706</v>
      </c>
      <c r="M50" s="56">
        <v>14.983724164840549</v>
      </c>
      <c r="N50" s="57">
        <v>2.4653197590444624</v>
      </c>
      <c r="O50" s="53">
        <v>1.5701336755335396</v>
      </c>
      <c r="P50" s="52" t="s">
        <v>640</v>
      </c>
      <c r="Q50" s="52" t="s">
        <v>1970</v>
      </c>
      <c r="R50" s="52" t="s">
        <v>696</v>
      </c>
      <c r="S50" s="52" t="s">
        <v>697</v>
      </c>
      <c r="T50" s="51">
        <v>4</v>
      </c>
      <c r="U50" s="58">
        <v>5.784946E-3</v>
      </c>
      <c r="V50" s="58">
        <v>1.9738229999999999E-2</v>
      </c>
      <c r="W50" s="52" t="s">
        <v>640</v>
      </c>
      <c r="X50" s="52" t="s">
        <v>2120</v>
      </c>
      <c r="Y50" s="54" t="s">
        <v>706</v>
      </c>
      <c r="Z50" s="53">
        <v>5</v>
      </c>
      <c r="AA50" s="53">
        <v>0</v>
      </c>
      <c r="AB50" s="52" t="s">
        <v>640</v>
      </c>
      <c r="AC50" s="59">
        <v>20.588235294117599</v>
      </c>
      <c r="AD50" s="52" t="s">
        <v>643</v>
      </c>
      <c r="AE50" s="52" t="s">
        <v>715</v>
      </c>
      <c r="AF50" s="51">
        <v>487</v>
      </c>
      <c r="AH50" s="62">
        <v>63.99</v>
      </c>
      <c r="AI50" s="51">
        <v>15</v>
      </c>
      <c r="AJ50" s="62"/>
    </row>
    <row r="51" spans="1:36" ht="13.5" customHeight="1" x14ac:dyDescent="0.2">
      <c r="A51" s="52" t="s">
        <v>716</v>
      </c>
      <c r="B51" s="53">
        <v>4</v>
      </c>
      <c r="C51" s="52">
        <v>127</v>
      </c>
      <c r="D51" s="53">
        <v>100</v>
      </c>
      <c r="E51" s="52">
        <v>81</v>
      </c>
      <c r="F51" s="53">
        <v>56</v>
      </c>
      <c r="G51" s="52" t="s">
        <v>637</v>
      </c>
      <c r="H51" s="54" t="s">
        <v>705</v>
      </c>
      <c r="I51" s="52" t="s">
        <v>2122</v>
      </c>
      <c r="J51" s="52">
        <v>97404</v>
      </c>
      <c r="K51" s="55">
        <v>0.63678900000000005</v>
      </c>
      <c r="L51" s="54" t="s">
        <v>706</v>
      </c>
      <c r="M51" s="56">
        <v>13.434779601448414</v>
      </c>
      <c r="N51" s="57">
        <v>2.3772609074945654</v>
      </c>
      <c r="O51" s="53">
        <v>1.5418368615046683</v>
      </c>
      <c r="P51" s="52" t="s">
        <v>640</v>
      </c>
      <c r="Q51" s="52" t="s">
        <v>1971</v>
      </c>
      <c r="R51" s="52" t="s">
        <v>696</v>
      </c>
      <c r="S51" s="52" t="s">
        <v>697</v>
      </c>
      <c r="T51" s="51">
        <v>9</v>
      </c>
      <c r="U51" s="58">
        <v>9.8804659999999992E-3</v>
      </c>
      <c r="V51" s="58">
        <v>3.3712150000000003E-2</v>
      </c>
      <c r="W51" s="52" t="s">
        <v>640</v>
      </c>
      <c r="X51" s="52" t="s">
        <v>2120</v>
      </c>
      <c r="Y51" s="54" t="s">
        <v>706</v>
      </c>
      <c r="Z51" s="53">
        <v>5</v>
      </c>
      <c r="AA51" s="53">
        <v>0</v>
      </c>
      <c r="AB51" s="52" t="s">
        <v>640</v>
      </c>
      <c r="AD51" s="52" t="s">
        <v>643</v>
      </c>
      <c r="AE51" s="52" t="s">
        <v>717</v>
      </c>
      <c r="AF51" s="51">
        <v>135</v>
      </c>
      <c r="AH51" s="62">
        <v>17.989999999999998</v>
      </c>
      <c r="AI51" s="51">
        <v>20</v>
      </c>
      <c r="AJ51" s="62"/>
    </row>
    <row r="52" spans="1:36" ht="13.5" customHeight="1" x14ac:dyDescent="0.2">
      <c r="A52" s="52" t="s">
        <v>718</v>
      </c>
      <c r="B52" s="53">
        <v>4</v>
      </c>
      <c r="C52" s="52">
        <v>138</v>
      </c>
      <c r="D52" s="53">
        <v>100</v>
      </c>
      <c r="E52" s="52">
        <v>69</v>
      </c>
      <c r="F52" s="53">
        <v>23</v>
      </c>
      <c r="G52" s="52" t="s">
        <v>637</v>
      </c>
      <c r="H52" s="54" t="s">
        <v>705</v>
      </c>
      <c r="I52" s="52" t="s">
        <v>2122</v>
      </c>
      <c r="J52" s="52">
        <v>62812</v>
      </c>
      <c r="K52" s="55">
        <v>0.5469176</v>
      </c>
      <c r="L52" s="54" t="s">
        <v>706</v>
      </c>
      <c r="M52" s="56">
        <v>15.28645637518356</v>
      </c>
      <c r="N52" s="57">
        <v>2.4818123445553897</v>
      </c>
      <c r="O52" s="53">
        <v>1.5753768896855729</v>
      </c>
      <c r="P52" s="52" t="s">
        <v>640</v>
      </c>
      <c r="Q52" s="52" t="s">
        <v>1972</v>
      </c>
      <c r="R52" s="52" t="s">
        <v>696</v>
      </c>
      <c r="S52" s="52" t="s">
        <v>697</v>
      </c>
      <c r="T52" s="51">
        <v>1</v>
      </c>
      <c r="U52" s="58">
        <v>8.4623619999999993E-3</v>
      </c>
      <c r="V52" s="58">
        <v>2.8873579999999999E-2</v>
      </c>
      <c r="W52" s="52" t="s">
        <v>640</v>
      </c>
      <c r="X52" s="52" t="s">
        <v>2120</v>
      </c>
      <c r="Y52" s="54" t="s">
        <v>706</v>
      </c>
      <c r="Z52" s="53">
        <v>5</v>
      </c>
      <c r="AA52" s="53">
        <v>0</v>
      </c>
      <c r="AB52" s="52" t="s">
        <v>640</v>
      </c>
      <c r="AD52" s="52" t="s">
        <v>643</v>
      </c>
      <c r="AE52" s="52" t="s">
        <v>719</v>
      </c>
      <c r="AF52" s="51">
        <v>487</v>
      </c>
      <c r="AH52" s="62">
        <v>38.99</v>
      </c>
      <c r="AI52" s="51">
        <v>40</v>
      </c>
      <c r="AJ52" s="62"/>
    </row>
    <row r="53" spans="1:36" ht="13.5" customHeight="1" x14ac:dyDescent="0.2">
      <c r="A53" s="52" t="s">
        <v>720</v>
      </c>
      <c r="B53" s="53">
        <v>3</v>
      </c>
      <c r="C53" s="52">
        <v>116</v>
      </c>
      <c r="D53" s="53">
        <v>100</v>
      </c>
      <c r="E53" s="52">
        <v>27</v>
      </c>
      <c r="F53" s="53">
        <v>96</v>
      </c>
      <c r="G53" s="52" t="s">
        <v>637</v>
      </c>
      <c r="H53" s="54" t="s">
        <v>705</v>
      </c>
      <c r="I53" s="52" t="s">
        <v>2122</v>
      </c>
      <c r="J53" s="52">
        <v>92341</v>
      </c>
      <c r="K53" s="55">
        <v>0.45453850000000001</v>
      </c>
      <c r="L53" s="54" t="s">
        <v>706</v>
      </c>
      <c r="M53" s="56">
        <v>18.128733204814569</v>
      </c>
      <c r="N53" s="57">
        <v>2.6269742707121977</v>
      </c>
      <c r="O53" s="53">
        <v>1.6207943332552091</v>
      </c>
      <c r="P53" s="52" t="s">
        <v>640</v>
      </c>
      <c r="Q53" s="52" t="s">
        <v>1973</v>
      </c>
      <c r="R53" s="52" t="s">
        <v>696</v>
      </c>
      <c r="S53" s="52" t="s">
        <v>697</v>
      </c>
      <c r="T53" s="51">
        <v>9</v>
      </c>
      <c r="U53" s="58">
        <v>7.0487859999999996E-3</v>
      </c>
      <c r="V53" s="58">
        <v>2.4050459999999999E-2</v>
      </c>
      <c r="W53" s="52" t="s">
        <v>640</v>
      </c>
      <c r="X53" s="52" t="s">
        <v>2120</v>
      </c>
      <c r="Y53" s="54" t="s">
        <v>706</v>
      </c>
      <c r="Z53" s="53">
        <v>5</v>
      </c>
      <c r="AA53" s="53">
        <v>0</v>
      </c>
      <c r="AB53" s="52" t="s">
        <v>640</v>
      </c>
      <c r="AD53" s="52" t="s">
        <v>643</v>
      </c>
      <c r="AE53" s="52" t="s">
        <v>721</v>
      </c>
      <c r="AF53" s="51">
        <v>391</v>
      </c>
      <c r="AH53" s="62">
        <v>20.99</v>
      </c>
      <c r="AI53" s="51">
        <v>47</v>
      </c>
      <c r="AJ53" s="62"/>
    </row>
    <row r="54" spans="1:36" ht="13.5" customHeight="1" x14ac:dyDescent="0.2">
      <c r="A54" s="52" t="s">
        <v>722</v>
      </c>
      <c r="B54" s="53">
        <v>4</v>
      </c>
      <c r="C54" s="52">
        <v>192</v>
      </c>
      <c r="D54" s="53">
        <v>106</v>
      </c>
      <c r="E54" s="52">
        <v>42</v>
      </c>
      <c r="F54" s="53">
        <v>20</v>
      </c>
      <c r="G54" s="52" t="s">
        <v>637</v>
      </c>
      <c r="H54" s="54" t="s">
        <v>705</v>
      </c>
      <c r="I54" s="52" t="s">
        <v>2122</v>
      </c>
      <c r="J54" s="52">
        <v>56766</v>
      </c>
      <c r="K54" s="55">
        <v>0.45575959999999999</v>
      </c>
      <c r="L54" s="54" t="s">
        <v>706</v>
      </c>
      <c r="M54" s="56">
        <v>12.130859296341216</v>
      </c>
      <c r="N54" s="57">
        <v>2.2977204444366115</v>
      </c>
      <c r="O54" s="53">
        <v>1.5158233552880136</v>
      </c>
      <c r="P54" s="52" t="s">
        <v>640</v>
      </c>
      <c r="Q54" s="52" t="s">
        <v>1974</v>
      </c>
      <c r="R54" s="52" t="s">
        <v>696</v>
      </c>
      <c r="S54" s="52" t="s">
        <v>697</v>
      </c>
      <c r="T54" s="51">
        <v>8</v>
      </c>
      <c r="U54" s="58">
        <v>2.8720269999999999E-2</v>
      </c>
      <c r="V54" s="58">
        <v>9.7993570000000002E-2</v>
      </c>
      <c r="W54" s="52" t="s">
        <v>640</v>
      </c>
      <c r="X54" s="52" t="s">
        <v>2120</v>
      </c>
      <c r="Y54" s="54" t="s">
        <v>706</v>
      </c>
      <c r="Z54" s="53">
        <v>5</v>
      </c>
      <c r="AA54" s="53">
        <v>0</v>
      </c>
      <c r="AB54" s="52" t="s">
        <v>640</v>
      </c>
      <c r="AD54" s="52" t="s">
        <v>643</v>
      </c>
      <c r="AE54" s="52" t="s">
        <v>723</v>
      </c>
      <c r="AF54" s="51">
        <v>140</v>
      </c>
      <c r="AH54" s="62">
        <v>53.98</v>
      </c>
      <c r="AI54" s="51">
        <v>27</v>
      </c>
      <c r="AJ54" s="62"/>
    </row>
    <row r="55" spans="1:36" ht="13.5" customHeight="1" x14ac:dyDescent="0.2">
      <c r="A55" s="52" t="s">
        <v>724</v>
      </c>
      <c r="B55" s="53">
        <v>3</v>
      </c>
      <c r="C55" s="52">
        <v>155</v>
      </c>
      <c r="D55" s="53">
        <v>106</v>
      </c>
      <c r="E55" s="52">
        <v>86</v>
      </c>
      <c r="F55" s="53">
        <v>39</v>
      </c>
      <c r="G55" s="52" t="s">
        <v>637</v>
      </c>
      <c r="H55" s="54" t="s">
        <v>705</v>
      </c>
      <c r="I55" s="52" t="s">
        <v>2122</v>
      </c>
      <c r="J55" s="52">
        <v>39648</v>
      </c>
      <c r="K55" s="55">
        <v>0.45576080000000002</v>
      </c>
      <c r="L55" s="54" t="s">
        <v>706</v>
      </c>
      <c r="M55" s="56">
        <v>20.13086138509825</v>
      </c>
      <c r="N55" s="57">
        <v>2.7203249587020153</v>
      </c>
      <c r="O55" s="53">
        <v>1.6493407648821439</v>
      </c>
      <c r="P55" s="52" t="s">
        <v>640</v>
      </c>
      <c r="Q55" s="52" t="s">
        <v>1975</v>
      </c>
      <c r="R55" s="52" t="s">
        <v>696</v>
      </c>
      <c r="S55" s="52" t="s">
        <v>697</v>
      </c>
      <c r="T55" s="51">
        <v>5</v>
      </c>
      <c r="U55" s="58">
        <v>7.0682189999999997E-3</v>
      </c>
      <c r="V55" s="58">
        <v>2.4116760000000001E-2</v>
      </c>
      <c r="W55" s="52" t="s">
        <v>640</v>
      </c>
      <c r="X55" s="52" t="s">
        <v>2120</v>
      </c>
      <c r="Y55" s="54" t="s">
        <v>706</v>
      </c>
      <c r="Z55" s="53">
        <v>5</v>
      </c>
      <c r="AA55" s="53">
        <v>0</v>
      </c>
      <c r="AB55" s="52" t="s">
        <v>640</v>
      </c>
      <c r="AD55" s="52" t="s">
        <v>643</v>
      </c>
      <c r="AE55" s="52" t="s">
        <v>725</v>
      </c>
      <c r="AF55" s="51">
        <v>545</v>
      </c>
      <c r="AH55" s="62">
        <v>7.97</v>
      </c>
      <c r="AI55" s="51">
        <v>39</v>
      </c>
      <c r="AJ55" s="62"/>
    </row>
    <row r="56" spans="1:36" ht="13.5" customHeight="1" x14ac:dyDescent="0.2">
      <c r="A56" s="52" t="s">
        <v>726</v>
      </c>
      <c r="B56" s="53">
        <v>3</v>
      </c>
      <c r="C56" s="52">
        <v>167</v>
      </c>
      <c r="D56" s="53">
        <v>87</v>
      </c>
      <c r="E56" s="52">
        <v>62</v>
      </c>
      <c r="F56" s="53">
        <v>30</v>
      </c>
      <c r="G56" s="52" t="s">
        <v>637</v>
      </c>
      <c r="H56" s="54" t="s">
        <v>727</v>
      </c>
      <c r="I56" s="52" t="s">
        <v>2122</v>
      </c>
      <c r="J56" s="52">
        <v>24157</v>
      </c>
      <c r="K56" s="55">
        <v>0.21567049999999999</v>
      </c>
      <c r="L56" s="54" t="s">
        <v>706</v>
      </c>
      <c r="M56" s="56">
        <v>14.680073880693982</v>
      </c>
      <c r="N56" s="57">
        <v>2.4485524632965521</v>
      </c>
      <c r="O56" s="53">
        <v>1.5647851172913654</v>
      </c>
      <c r="P56" s="52" t="s">
        <v>640</v>
      </c>
      <c r="Q56" s="52" t="s">
        <v>1976</v>
      </c>
      <c r="R56" s="52" t="s">
        <v>696</v>
      </c>
      <c r="S56" s="52" t="s">
        <v>697</v>
      </c>
      <c r="T56" s="51">
        <v>1</v>
      </c>
      <c r="U56" s="58">
        <v>3.314923E-3</v>
      </c>
      <c r="V56" s="58">
        <v>1.1310519999999999E-2</v>
      </c>
      <c r="W56" s="52" t="s">
        <v>640</v>
      </c>
      <c r="X56" s="52" t="s">
        <v>2120</v>
      </c>
      <c r="Y56" s="54" t="s">
        <v>706</v>
      </c>
      <c r="Z56" s="53">
        <v>5</v>
      </c>
      <c r="AA56" s="53">
        <v>0</v>
      </c>
      <c r="AB56" s="52" t="s">
        <v>640</v>
      </c>
      <c r="AD56" s="52" t="s">
        <v>643</v>
      </c>
      <c r="AE56" s="52" t="s">
        <v>728</v>
      </c>
      <c r="AF56" s="51">
        <v>931</v>
      </c>
      <c r="AH56" s="62">
        <v>4.9800000000000004</v>
      </c>
      <c r="AI56" s="51">
        <v>9</v>
      </c>
      <c r="AJ56" s="62"/>
    </row>
    <row r="57" spans="1:36" ht="13.5" customHeight="1" x14ac:dyDescent="0.2">
      <c r="A57" s="52" t="s">
        <v>729</v>
      </c>
      <c r="B57" s="53">
        <v>2</v>
      </c>
      <c r="C57" s="52">
        <v>139</v>
      </c>
      <c r="D57" s="53">
        <v>107</v>
      </c>
      <c r="E57" s="52">
        <v>48</v>
      </c>
      <c r="F57" s="53">
        <v>95</v>
      </c>
      <c r="G57" s="52" t="s">
        <v>637</v>
      </c>
      <c r="H57" s="54" t="s">
        <v>705</v>
      </c>
      <c r="I57" s="52" t="s">
        <v>2122</v>
      </c>
      <c r="J57" s="52">
        <v>95280</v>
      </c>
      <c r="K57" s="55">
        <v>0.90968139999999997</v>
      </c>
      <c r="L57" s="54" t="s">
        <v>706</v>
      </c>
      <c r="M57" s="56">
        <v>15.863453595023529</v>
      </c>
      <c r="N57" s="57">
        <v>2.5126533738715358</v>
      </c>
      <c r="O57" s="53">
        <v>1.5851351279533035</v>
      </c>
      <c r="P57" s="52" t="s">
        <v>640</v>
      </c>
      <c r="Q57" s="52" t="s">
        <v>1977</v>
      </c>
      <c r="R57" s="52" t="s">
        <v>696</v>
      </c>
      <c r="S57" s="52" t="s">
        <v>697</v>
      </c>
      <c r="T57" s="51">
        <v>8</v>
      </c>
      <c r="U57" s="58">
        <v>1.4075829999999999E-2</v>
      </c>
      <c r="V57" s="58">
        <v>4.8026739999999998E-2</v>
      </c>
      <c r="W57" s="52" t="s">
        <v>640</v>
      </c>
      <c r="X57" s="52" t="s">
        <v>2120</v>
      </c>
      <c r="Y57" s="54" t="s">
        <v>706</v>
      </c>
      <c r="Z57" s="53">
        <v>5</v>
      </c>
      <c r="AA57" s="53">
        <v>0</v>
      </c>
      <c r="AB57" s="52" t="s">
        <v>640</v>
      </c>
      <c r="AD57" s="52" t="s">
        <v>643</v>
      </c>
      <c r="AE57" s="52" t="s">
        <v>730</v>
      </c>
      <c r="AF57" s="51">
        <v>674</v>
      </c>
      <c r="AH57" s="62">
        <v>77.989999999999995</v>
      </c>
      <c r="AI57" s="51">
        <v>8</v>
      </c>
      <c r="AJ57" s="62"/>
    </row>
    <row r="58" spans="1:36" ht="13.5" customHeight="1" x14ac:dyDescent="0.2">
      <c r="A58" s="52" t="s">
        <v>731</v>
      </c>
      <c r="B58" s="53">
        <v>1</v>
      </c>
      <c r="C58" s="52">
        <v>184</v>
      </c>
      <c r="D58" s="53">
        <v>103</v>
      </c>
      <c r="E58" s="52">
        <v>62</v>
      </c>
      <c r="F58" s="53">
        <v>40</v>
      </c>
      <c r="G58" s="52" t="s">
        <v>637</v>
      </c>
      <c r="H58" s="54" t="s">
        <v>705</v>
      </c>
      <c r="I58" s="52" t="s">
        <v>2122</v>
      </c>
      <c r="J58" s="52">
        <v>85313</v>
      </c>
      <c r="K58" s="55">
        <v>0.4103754</v>
      </c>
      <c r="L58" s="54" t="s">
        <v>706</v>
      </c>
      <c r="M58" s="56">
        <v>15.050980894825013</v>
      </c>
      <c r="N58" s="57">
        <v>2.469002908251456</v>
      </c>
      <c r="O58" s="53">
        <v>1.571306115386641</v>
      </c>
      <c r="P58" s="52" t="s">
        <v>640</v>
      </c>
      <c r="Q58" s="52" t="s">
        <v>1978</v>
      </c>
      <c r="R58" s="52" t="s">
        <v>696</v>
      </c>
      <c r="S58" s="52" t="s">
        <v>697</v>
      </c>
      <c r="T58" s="51">
        <v>9</v>
      </c>
      <c r="U58" s="58">
        <v>6.3646950000000001E-3</v>
      </c>
      <c r="V58" s="58">
        <v>2.1716340000000001E-2</v>
      </c>
      <c r="W58" s="52" t="s">
        <v>640</v>
      </c>
      <c r="X58" s="52" t="s">
        <v>2120</v>
      </c>
      <c r="Y58" s="54" t="s">
        <v>706</v>
      </c>
      <c r="Z58" s="53">
        <v>5</v>
      </c>
      <c r="AA58" s="53">
        <v>0</v>
      </c>
      <c r="AB58" s="52" t="s">
        <v>640</v>
      </c>
      <c r="AD58" s="52" t="s">
        <v>643</v>
      </c>
      <c r="AE58" s="52" t="s">
        <v>732</v>
      </c>
      <c r="AF58" s="51">
        <v>274</v>
      </c>
      <c r="AH58" s="62">
        <v>4.99</v>
      </c>
      <c r="AI58" s="51">
        <v>11</v>
      </c>
      <c r="AJ58" s="62"/>
    </row>
    <row r="59" spans="1:36" ht="13.5" customHeight="1" x14ac:dyDescent="0.2">
      <c r="A59" s="52" t="s">
        <v>733</v>
      </c>
      <c r="B59" s="53">
        <v>1</v>
      </c>
      <c r="C59" s="52">
        <v>142</v>
      </c>
      <c r="D59" s="53">
        <v>91</v>
      </c>
      <c r="E59" s="52">
        <v>47</v>
      </c>
      <c r="F59" s="53">
        <v>13</v>
      </c>
      <c r="G59" s="52" t="s">
        <v>637</v>
      </c>
      <c r="H59" s="54" t="s">
        <v>705</v>
      </c>
      <c r="I59" s="52" t="s">
        <v>2122</v>
      </c>
      <c r="J59" s="52">
        <v>26157</v>
      </c>
      <c r="K59" s="55">
        <v>0.62847419999999998</v>
      </c>
      <c r="L59" s="54" t="s">
        <v>706</v>
      </c>
      <c r="M59" s="56">
        <v>11.421237846997009</v>
      </c>
      <c r="N59" s="57">
        <v>2.2520138576708617</v>
      </c>
      <c r="O59" s="53">
        <v>1.5006711357492226</v>
      </c>
      <c r="P59" s="52" t="s">
        <v>640</v>
      </c>
      <c r="Q59" s="52" t="s">
        <v>1979</v>
      </c>
      <c r="R59" s="52" t="s">
        <v>696</v>
      </c>
      <c r="S59" s="52" t="s">
        <v>697</v>
      </c>
      <c r="T59" s="51">
        <v>9</v>
      </c>
      <c r="U59" s="58">
        <v>9.721515E-3</v>
      </c>
      <c r="V59" s="58">
        <v>3.3169810000000001E-2</v>
      </c>
      <c r="W59" s="52" t="s">
        <v>640</v>
      </c>
      <c r="X59" s="52" t="s">
        <v>2120</v>
      </c>
      <c r="Y59" s="54" t="s">
        <v>706</v>
      </c>
      <c r="Z59" s="53">
        <v>5</v>
      </c>
      <c r="AA59" s="53">
        <v>0</v>
      </c>
      <c r="AB59" s="52" t="s">
        <v>640</v>
      </c>
      <c r="AD59" s="52" t="s">
        <v>643</v>
      </c>
      <c r="AE59" s="52" t="s">
        <v>734</v>
      </c>
      <c r="AF59" s="51">
        <v>491</v>
      </c>
      <c r="AH59" s="62">
        <v>82.98</v>
      </c>
      <c r="AI59" s="51">
        <v>38</v>
      </c>
      <c r="AJ59" s="62"/>
    </row>
    <row r="60" spans="1:36" ht="13.5" customHeight="1" x14ac:dyDescent="0.2">
      <c r="A60" s="52" t="s">
        <v>735</v>
      </c>
      <c r="B60" s="53">
        <v>2</v>
      </c>
      <c r="C60" s="52">
        <v>127</v>
      </c>
      <c r="D60" s="53">
        <v>96</v>
      </c>
      <c r="E60" s="52">
        <v>89</v>
      </c>
      <c r="F60" s="53">
        <v>97</v>
      </c>
      <c r="G60" s="52" t="s">
        <v>637</v>
      </c>
      <c r="H60" s="54" t="s">
        <v>705</v>
      </c>
      <c r="I60" s="52" t="s">
        <v>2122</v>
      </c>
      <c r="J60" s="52">
        <v>86414</v>
      </c>
      <c r="K60" s="55">
        <v>8.2271319999999995E-2</v>
      </c>
      <c r="L60" s="54" t="s">
        <v>706</v>
      </c>
      <c r="M60" s="56">
        <v>14.369101095302357</v>
      </c>
      <c r="N60" s="57">
        <v>2.4311394282285437</v>
      </c>
      <c r="O60" s="53">
        <v>1.5592111557542627</v>
      </c>
      <c r="P60" s="52" t="s">
        <v>640</v>
      </c>
      <c r="Q60" s="52" t="s">
        <v>1980</v>
      </c>
      <c r="R60" s="52" t="s">
        <v>696</v>
      </c>
      <c r="S60" s="52" t="s">
        <v>697</v>
      </c>
      <c r="T60" s="51">
        <v>5</v>
      </c>
      <c r="U60" s="58">
        <v>1.269004E-3</v>
      </c>
      <c r="V60" s="58">
        <v>4.3298420000000004E-3</v>
      </c>
      <c r="W60" s="52" t="s">
        <v>640</v>
      </c>
      <c r="X60" s="52" t="s">
        <v>2120</v>
      </c>
      <c r="Y60" s="54" t="s">
        <v>706</v>
      </c>
      <c r="Z60" s="53">
        <v>5</v>
      </c>
      <c r="AA60" s="53">
        <v>0</v>
      </c>
      <c r="AB60" s="52" t="s">
        <v>640</v>
      </c>
      <c r="AD60" s="52" t="s">
        <v>643</v>
      </c>
      <c r="AE60" s="52" t="s">
        <v>736</v>
      </c>
      <c r="AF60" s="51">
        <v>213</v>
      </c>
      <c r="AH60" s="62">
        <v>50.99</v>
      </c>
      <c r="AI60" s="51">
        <v>11</v>
      </c>
      <c r="AJ60" s="62"/>
    </row>
    <row r="61" spans="1:36" ht="13.5" customHeight="1" x14ac:dyDescent="0.2">
      <c r="A61" s="52" t="s">
        <v>737</v>
      </c>
      <c r="B61" s="53">
        <v>3</v>
      </c>
      <c r="C61" s="52">
        <v>154</v>
      </c>
      <c r="D61" s="53">
        <v>102</v>
      </c>
      <c r="E61" s="52">
        <v>76</v>
      </c>
      <c r="F61" s="53">
        <v>37</v>
      </c>
      <c r="G61" s="52" t="s">
        <v>637</v>
      </c>
      <c r="H61" s="54" t="s">
        <v>705</v>
      </c>
      <c r="I61" s="52" t="s">
        <v>2122</v>
      </c>
      <c r="J61" s="52">
        <v>14871</v>
      </c>
      <c r="K61" s="55">
        <v>0.41948550000000001</v>
      </c>
      <c r="L61" s="54" t="s">
        <v>706</v>
      </c>
      <c r="M61" s="56">
        <v>15.067162502833975</v>
      </c>
      <c r="N61" s="57">
        <v>2.4698874160048789</v>
      </c>
      <c r="O61" s="53">
        <v>1.5715875464016884</v>
      </c>
      <c r="P61" s="52" t="s">
        <v>640</v>
      </c>
      <c r="Q61" s="52" t="s">
        <v>1981</v>
      </c>
      <c r="R61" s="52" t="s">
        <v>696</v>
      </c>
      <c r="S61" s="52" t="s">
        <v>697</v>
      </c>
      <c r="T61" s="51">
        <v>1</v>
      </c>
      <c r="U61" s="58">
        <v>6.5058160000000002E-3</v>
      </c>
      <c r="V61" s="58">
        <v>2.219784E-2</v>
      </c>
      <c r="W61" s="52" t="s">
        <v>640</v>
      </c>
      <c r="X61" s="52" t="s">
        <v>2120</v>
      </c>
      <c r="Y61" s="54" t="s">
        <v>706</v>
      </c>
      <c r="Z61" s="53">
        <v>5</v>
      </c>
      <c r="AA61" s="53">
        <v>0</v>
      </c>
      <c r="AB61" s="52" t="s">
        <v>640</v>
      </c>
      <c r="AD61" s="52" t="s">
        <v>643</v>
      </c>
      <c r="AE61" s="52" t="s">
        <v>738</v>
      </c>
      <c r="AF61" s="51">
        <v>800</v>
      </c>
      <c r="AH61" s="62">
        <v>41.97</v>
      </c>
      <c r="AI61" s="51">
        <v>2</v>
      </c>
      <c r="AJ61" s="62"/>
    </row>
    <row r="62" spans="1:36" ht="13.5" customHeight="1" x14ac:dyDescent="0.2">
      <c r="A62" s="52" t="s">
        <v>739</v>
      </c>
      <c r="B62" s="53">
        <v>1</v>
      </c>
      <c r="C62" s="52">
        <v>166</v>
      </c>
      <c r="D62" s="53">
        <v>88</v>
      </c>
      <c r="E62" s="52">
        <v>30</v>
      </c>
      <c r="F62" s="53">
        <v>32</v>
      </c>
      <c r="G62" s="52" t="s">
        <v>637</v>
      </c>
      <c r="H62" s="54" t="s">
        <v>705</v>
      </c>
      <c r="I62" s="52" t="s">
        <v>2122</v>
      </c>
      <c r="J62" s="52">
        <v>92367</v>
      </c>
      <c r="K62" s="55">
        <v>0.85497959999999995</v>
      </c>
      <c r="L62" s="54" t="s">
        <v>706</v>
      </c>
      <c r="M62" s="56">
        <v>12.779630669322909</v>
      </c>
      <c r="N62" s="57">
        <v>2.3379726925284592</v>
      </c>
      <c r="O62" s="53">
        <v>1.5290430643145598</v>
      </c>
      <c r="P62" s="52" t="s">
        <v>640</v>
      </c>
      <c r="Q62" s="52" t="s">
        <v>1982</v>
      </c>
      <c r="R62" s="52" t="s">
        <v>696</v>
      </c>
      <c r="S62" s="52" t="s">
        <v>697</v>
      </c>
      <c r="T62" s="51">
        <v>5</v>
      </c>
      <c r="U62" s="58">
        <v>1.323653E-2</v>
      </c>
      <c r="V62" s="58">
        <v>4.5163050000000003E-2</v>
      </c>
      <c r="W62" s="52" t="s">
        <v>640</v>
      </c>
      <c r="X62" s="52" t="s">
        <v>2120</v>
      </c>
      <c r="Y62" s="54" t="s">
        <v>706</v>
      </c>
      <c r="Z62" s="53">
        <v>5</v>
      </c>
      <c r="AA62" s="53">
        <v>0</v>
      </c>
      <c r="AB62" s="52" t="s">
        <v>640</v>
      </c>
      <c r="AD62" s="52" t="s">
        <v>643</v>
      </c>
      <c r="AE62" s="52" t="s">
        <v>740</v>
      </c>
      <c r="AF62" s="51">
        <v>316</v>
      </c>
      <c r="AH62" s="62">
        <v>70.97</v>
      </c>
      <c r="AI62" s="51">
        <v>21</v>
      </c>
      <c r="AJ62" s="62"/>
    </row>
    <row r="63" spans="1:36" ht="13.5" customHeight="1" x14ac:dyDescent="0.2">
      <c r="A63" s="52" t="s">
        <v>741</v>
      </c>
      <c r="B63" s="53">
        <v>3</v>
      </c>
      <c r="C63" s="52">
        <v>122</v>
      </c>
      <c r="D63" s="53">
        <v>105</v>
      </c>
      <c r="E63" s="52">
        <v>58</v>
      </c>
      <c r="F63" s="53">
        <v>78</v>
      </c>
      <c r="G63" s="52" t="s">
        <v>637</v>
      </c>
      <c r="H63" s="54" t="s">
        <v>705</v>
      </c>
      <c r="I63" s="52" t="s">
        <v>2122</v>
      </c>
      <c r="J63" s="52">
        <v>86566</v>
      </c>
      <c r="K63" s="55">
        <v>0.361147</v>
      </c>
      <c r="L63" s="54" t="s">
        <v>706</v>
      </c>
      <c r="M63" s="56">
        <v>14.962102073195993</v>
      </c>
      <c r="N63" s="57">
        <v>2.4641333376910901</v>
      </c>
      <c r="O63" s="53">
        <v>1.569755821040677</v>
      </c>
      <c r="P63" s="52" t="s">
        <v>640</v>
      </c>
      <c r="Q63" s="52" t="s">
        <v>1983</v>
      </c>
      <c r="R63" s="52" t="s">
        <v>696</v>
      </c>
      <c r="S63" s="52" t="s">
        <v>697</v>
      </c>
      <c r="T63" s="51">
        <v>7</v>
      </c>
      <c r="U63" s="58">
        <v>5.6062560000000004E-3</v>
      </c>
      <c r="V63" s="58">
        <v>1.9128550000000001E-2</v>
      </c>
      <c r="W63" s="52" t="s">
        <v>640</v>
      </c>
      <c r="X63" s="52" t="s">
        <v>2120</v>
      </c>
      <c r="Y63" s="54" t="s">
        <v>706</v>
      </c>
      <c r="Z63" s="53">
        <v>5</v>
      </c>
      <c r="AA63" s="53">
        <v>0</v>
      </c>
      <c r="AB63" s="52" t="s">
        <v>640</v>
      </c>
      <c r="AD63" s="52" t="s">
        <v>643</v>
      </c>
      <c r="AE63" s="52" t="s">
        <v>742</v>
      </c>
      <c r="AF63" s="51">
        <v>935</v>
      </c>
      <c r="AH63" s="62">
        <v>78.989999999999995</v>
      </c>
      <c r="AI63" s="51">
        <v>48</v>
      </c>
      <c r="AJ63" s="62"/>
    </row>
    <row r="64" spans="1:36" ht="13.5" customHeight="1" x14ac:dyDescent="0.2">
      <c r="A64" s="52" t="s">
        <v>743</v>
      </c>
      <c r="B64" s="53">
        <v>2</v>
      </c>
      <c r="C64" s="52">
        <v>102</v>
      </c>
      <c r="D64" s="53">
        <v>145</v>
      </c>
      <c r="E64" s="52">
        <v>89</v>
      </c>
      <c r="F64" s="53">
        <v>24</v>
      </c>
      <c r="G64" s="52" t="s">
        <v>637</v>
      </c>
      <c r="H64" s="54" t="s">
        <v>705</v>
      </c>
      <c r="I64" s="52" t="s">
        <v>2122</v>
      </c>
      <c r="J64" s="52">
        <v>86077</v>
      </c>
      <c r="K64" s="55">
        <v>0.18143049999999999</v>
      </c>
      <c r="L64" s="54" t="s">
        <v>706</v>
      </c>
      <c r="M64" s="56">
        <v>19.607377092896339</v>
      </c>
      <c r="N64" s="57">
        <v>2.6965377245933615</v>
      </c>
      <c r="O64" s="53">
        <v>1.6421137976989784</v>
      </c>
      <c r="P64" s="52" t="s">
        <v>640</v>
      </c>
      <c r="Q64" s="52" t="s">
        <v>1984</v>
      </c>
      <c r="R64" s="52" t="s">
        <v>696</v>
      </c>
      <c r="S64" s="52" t="s">
        <v>697</v>
      </c>
      <c r="T64" s="51">
        <v>1</v>
      </c>
      <c r="U64" s="58">
        <v>2.812241E-3</v>
      </c>
      <c r="V64" s="58">
        <v>9.5953640000000003E-3</v>
      </c>
      <c r="W64" s="52" t="s">
        <v>640</v>
      </c>
      <c r="X64" s="52" t="s">
        <v>2120</v>
      </c>
      <c r="Y64" s="54" t="s">
        <v>706</v>
      </c>
      <c r="Z64" s="53">
        <v>5</v>
      </c>
      <c r="AA64" s="53">
        <v>0</v>
      </c>
      <c r="AB64" s="52" t="s">
        <v>640</v>
      </c>
      <c r="AD64" s="52" t="s">
        <v>643</v>
      </c>
      <c r="AE64" s="52" t="s">
        <v>744</v>
      </c>
      <c r="AF64" s="51">
        <v>364</v>
      </c>
      <c r="AH64" s="62">
        <v>93.98</v>
      </c>
      <c r="AI64" s="51">
        <v>22</v>
      </c>
      <c r="AJ64" s="62"/>
    </row>
    <row r="65" spans="1:36" ht="13.5" customHeight="1" x14ac:dyDescent="0.2">
      <c r="A65" s="52" t="s">
        <v>745</v>
      </c>
      <c r="B65" s="53">
        <v>4</v>
      </c>
      <c r="C65" s="52">
        <v>106</v>
      </c>
      <c r="D65" s="53">
        <v>99</v>
      </c>
      <c r="E65" s="52">
        <v>82</v>
      </c>
      <c r="F65" s="53">
        <v>29</v>
      </c>
      <c r="G65" s="52" t="s">
        <v>637</v>
      </c>
      <c r="H65" s="54" t="s">
        <v>705</v>
      </c>
      <c r="I65" s="52" t="s">
        <v>2122</v>
      </c>
      <c r="J65" s="52">
        <v>22321</v>
      </c>
      <c r="K65" s="55">
        <v>0.18133050000000001</v>
      </c>
      <c r="L65" s="54" t="s">
        <v>706</v>
      </c>
      <c r="M65" s="56">
        <v>10.607159691108359</v>
      </c>
      <c r="N65" s="57">
        <v>2.1971837028478109</v>
      </c>
      <c r="O65" s="53">
        <v>1.4822900198165712</v>
      </c>
      <c r="P65" s="52" t="s">
        <v>640</v>
      </c>
      <c r="Q65" s="52" t="s">
        <v>1985</v>
      </c>
      <c r="R65" s="52" t="s">
        <v>696</v>
      </c>
      <c r="S65" s="52" t="s">
        <v>697</v>
      </c>
      <c r="T65" s="51">
        <v>1</v>
      </c>
      <c r="U65" s="58">
        <v>2.8122400000000001E-3</v>
      </c>
      <c r="V65" s="58">
        <v>9.5953630000000008E-3</v>
      </c>
      <c r="W65" s="52" t="s">
        <v>640</v>
      </c>
      <c r="X65" s="52" t="s">
        <v>2120</v>
      </c>
      <c r="Y65" s="54" t="s">
        <v>706</v>
      </c>
      <c r="Z65" s="53">
        <v>5</v>
      </c>
      <c r="AA65" s="53">
        <v>0</v>
      </c>
      <c r="AB65" s="52" t="s">
        <v>640</v>
      </c>
      <c r="AD65" s="52" t="s">
        <v>643</v>
      </c>
      <c r="AE65" s="52" t="s">
        <v>746</v>
      </c>
      <c r="AF65" s="51">
        <v>238</v>
      </c>
      <c r="AH65" s="62">
        <v>79.97</v>
      </c>
      <c r="AI65" s="51">
        <v>36</v>
      </c>
      <c r="AJ65" s="62"/>
    </row>
    <row r="66" spans="1:36" ht="13.5" customHeight="1" x14ac:dyDescent="0.2">
      <c r="A66" s="52" t="s">
        <v>747</v>
      </c>
      <c r="B66" s="53">
        <v>1</v>
      </c>
      <c r="C66" s="52">
        <v>190</v>
      </c>
      <c r="D66" s="53">
        <v>111</v>
      </c>
      <c r="E66" s="52">
        <v>16</v>
      </c>
      <c r="F66" s="53">
        <v>13</v>
      </c>
      <c r="G66" s="52" t="s">
        <v>637</v>
      </c>
      <c r="H66" s="54" t="s">
        <v>705</v>
      </c>
      <c r="I66" s="52" t="s">
        <v>2122</v>
      </c>
      <c r="J66" s="52">
        <v>71708</v>
      </c>
      <c r="K66" s="55">
        <v>0.18163299999999999</v>
      </c>
      <c r="L66" s="54" t="s">
        <v>706</v>
      </c>
      <c r="M66" s="56">
        <v>18.60781723246291</v>
      </c>
      <c r="N66" s="57">
        <v>2.6499141888654711</v>
      </c>
      <c r="O66" s="53">
        <v>1.627855702716144</v>
      </c>
      <c r="P66" s="52" t="s">
        <v>640</v>
      </c>
      <c r="Q66" s="52" t="s">
        <v>1986</v>
      </c>
      <c r="R66" s="52" t="s">
        <v>696</v>
      </c>
      <c r="S66" s="52" t="s">
        <v>697</v>
      </c>
      <c r="T66" s="51">
        <v>5</v>
      </c>
      <c r="U66" s="58">
        <v>2.812593E-3</v>
      </c>
      <c r="V66" s="58">
        <v>9.5965689999999992E-3</v>
      </c>
      <c r="W66" s="52" t="s">
        <v>640</v>
      </c>
      <c r="X66" s="52" t="s">
        <v>2120</v>
      </c>
      <c r="Y66" s="54" t="s">
        <v>706</v>
      </c>
      <c r="Z66" s="53">
        <v>5</v>
      </c>
      <c r="AA66" s="53">
        <v>0</v>
      </c>
      <c r="AB66" s="52" t="s">
        <v>640</v>
      </c>
      <c r="AD66" s="52" t="s">
        <v>643</v>
      </c>
      <c r="AE66" s="52" t="s">
        <v>748</v>
      </c>
      <c r="AF66" s="51">
        <v>887</v>
      </c>
      <c r="AH66" s="62">
        <v>48.99</v>
      </c>
      <c r="AI66" s="51">
        <v>35</v>
      </c>
      <c r="AJ66" s="62"/>
    </row>
    <row r="67" spans="1:36" ht="13.5" customHeight="1" x14ac:dyDescent="0.2">
      <c r="A67" s="52" t="s">
        <v>749</v>
      </c>
      <c r="B67" s="53">
        <v>4</v>
      </c>
      <c r="C67" s="52">
        <v>191</v>
      </c>
      <c r="D67" s="53">
        <v>133</v>
      </c>
      <c r="E67" s="52">
        <v>37</v>
      </c>
      <c r="F67" s="53">
        <v>81</v>
      </c>
      <c r="G67" s="52" t="s">
        <v>637</v>
      </c>
      <c r="H67" s="54" t="s">
        <v>750</v>
      </c>
      <c r="I67" s="52" t="s">
        <v>2122</v>
      </c>
      <c r="J67" s="52">
        <v>39257</v>
      </c>
      <c r="K67" s="55">
        <v>0.78994350000000002</v>
      </c>
      <c r="L67" s="54" t="s">
        <v>751</v>
      </c>
      <c r="M67" s="56">
        <v>20.67873115743005</v>
      </c>
      <c r="N67" s="57">
        <v>2.7447826657716003</v>
      </c>
      <c r="O67" s="53">
        <v>1.6567385628914419</v>
      </c>
      <c r="P67" s="52" t="s">
        <v>640</v>
      </c>
      <c r="Q67" s="52" t="s">
        <v>1987</v>
      </c>
      <c r="R67" s="52" t="s">
        <v>696</v>
      </c>
      <c r="S67" s="52" t="s">
        <v>697</v>
      </c>
      <c r="T67" s="51">
        <v>1</v>
      </c>
      <c r="U67" s="58">
        <v>2.1649740000000001E-3</v>
      </c>
      <c r="V67" s="58">
        <v>7.3868930000000003E-3</v>
      </c>
      <c r="W67" s="52" t="s">
        <v>640</v>
      </c>
      <c r="X67" s="52" t="s">
        <v>2120</v>
      </c>
      <c r="Y67" s="54" t="s">
        <v>751</v>
      </c>
      <c r="Z67" s="53">
        <v>5</v>
      </c>
      <c r="AA67" s="53">
        <v>0.1</v>
      </c>
      <c r="AB67" s="52" t="s">
        <v>640</v>
      </c>
      <c r="AD67" s="52" t="s">
        <v>643</v>
      </c>
      <c r="AE67" s="52" t="s">
        <v>752</v>
      </c>
      <c r="AF67" s="51">
        <v>638</v>
      </c>
      <c r="AH67" s="62">
        <v>76.98</v>
      </c>
      <c r="AI67" s="51">
        <v>22</v>
      </c>
      <c r="AJ67" s="62"/>
    </row>
    <row r="68" spans="1:36" ht="13.5" customHeight="1" x14ac:dyDescent="0.2">
      <c r="A68" s="52" t="s">
        <v>753</v>
      </c>
      <c r="B68" s="53">
        <v>5</v>
      </c>
      <c r="C68" s="52">
        <v>186</v>
      </c>
      <c r="D68" s="53">
        <v>89</v>
      </c>
      <c r="E68" s="52">
        <v>50</v>
      </c>
      <c r="F68" s="53">
        <v>34</v>
      </c>
      <c r="G68" s="52" t="s">
        <v>637</v>
      </c>
      <c r="H68" s="54" t="s">
        <v>705</v>
      </c>
      <c r="I68" s="52" t="s">
        <v>2122</v>
      </c>
      <c r="J68" s="52">
        <v>76072</v>
      </c>
      <c r="K68" s="55">
        <v>2.208386</v>
      </c>
      <c r="L68" s="54" t="s">
        <v>706</v>
      </c>
      <c r="M68" s="56">
        <v>19.694449928638335</v>
      </c>
      <c r="N68" s="57">
        <v>2.7005234434911247</v>
      </c>
      <c r="O68" s="53">
        <v>1.6433269435785214</v>
      </c>
      <c r="P68" s="52" t="s">
        <v>640</v>
      </c>
      <c r="Q68" s="52" t="s">
        <v>1988</v>
      </c>
      <c r="R68" s="52" t="s">
        <v>696</v>
      </c>
      <c r="S68" s="52" t="s">
        <v>697</v>
      </c>
      <c r="T68" s="51">
        <v>7</v>
      </c>
      <c r="U68" s="58">
        <v>3.4173370000000002E-2</v>
      </c>
      <c r="V68" s="58">
        <v>0.1165996</v>
      </c>
      <c r="W68" s="52" t="s">
        <v>640</v>
      </c>
      <c r="X68" s="52" t="s">
        <v>2120</v>
      </c>
      <c r="Y68" s="54" t="s">
        <v>706</v>
      </c>
      <c r="Z68" s="53">
        <v>5</v>
      </c>
      <c r="AA68" s="53">
        <v>0</v>
      </c>
      <c r="AB68" s="52" t="s">
        <v>640</v>
      </c>
      <c r="AD68" s="52" t="s">
        <v>643</v>
      </c>
      <c r="AE68" s="52" t="s">
        <v>754</v>
      </c>
      <c r="AF68" s="51">
        <v>390</v>
      </c>
      <c r="AH68" s="62">
        <v>61.98</v>
      </c>
      <c r="AI68" s="51">
        <v>25</v>
      </c>
      <c r="AJ68" s="62"/>
    </row>
    <row r="69" spans="1:36" ht="13.5" customHeight="1" x14ac:dyDescent="0.2">
      <c r="A69" s="52" t="s">
        <v>755</v>
      </c>
      <c r="B69" s="53">
        <v>2</v>
      </c>
      <c r="C69" s="52">
        <v>119</v>
      </c>
      <c r="D69" s="53">
        <v>97</v>
      </c>
      <c r="E69" s="52">
        <v>89</v>
      </c>
      <c r="F69" s="53">
        <v>42</v>
      </c>
      <c r="G69" s="52" t="s">
        <v>637</v>
      </c>
      <c r="H69" s="54" t="s">
        <v>705</v>
      </c>
      <c r="I69" s="52" t="s">
        <v>2122</v>
      </c>
      <c r="J69" s="52">
        <v>25200</v>
      </c>
      <c r="K69" s="55">
        <v>2.741241</v>
      </c>
      <c r="L69" s="54" t="s">
        <v>706</v>
      </c>
      <c r="M69" s="56">
        <v>23.396910351048088</v>
      </c>
      <c r="N69" s="57">
        <v>2.8601326144779993</v>
      </c>
      <c r="O69" s="53">
        <v>1.6911926603666418</v>
      </c>
      <c r="P69" s="52" t="s">
        <v>640</v>
      </c>
      <c r="Q69" s="52" t="s">
        <v>1989</v>
      </c>
      <c r="R69" s="52" t="s">
        <v>696</v>
      </c>
      <c r="S69" s="52" t="s">
        <v>697</v>
      </c>
      <c r="T69" s="51">
        <v>2</v>
      </c>
      <c r="U69" s="58">
        <v>4.2552100000000002E-2</v>
      </c>
      <c r="V69" s="58">
        <v>0.14518780000000001</v>
      </c>
      <c r="W69" s="52" t="s">
        <v>640</v>
      </c>
      <c r="X69" s="52" t="s">
        <v>2120</v>
      </c>
      <c r="Y69" s="54" t="s">
        <v>706</v>
      </c>
      <c r="Z69" s="53">
        <v>5</v>
      </c>
      <c r="AA69" s="53">
        <v>0</v>
      </c>
      <c r="AB69" s="52" t="s">
        <v>640</v>
      </c>
      <c r="AD69" s="52" t="s">
        <v>643</v>
      </c>
      <c r="AE69" s="52" t="s">
        <v>756</v>
      </c>
      <c r="AF69" s="51">
        <v>610</v>
      </c>
      <c r="AH69" s="62">
        <v>72.97</v>
      </c>
      <c r="AI69" s="51">
        <v>33</v>
      </c>
      <c r="AJ69" s="62"/>
    </row>
    <row r="70" spans="1:36" ht="13.5" customHeight="1" x14ac:dyDescent="0.2">
      <c r="A70" s="52" t="s">
        <v>757</v>
      </c>
      <c r="B70" s="53">
        <v>5</v>
      </c>
      <c r="C70" s="52">
        <v>123</v>
      </c>
      <c r="D70" s="53">
        <v>95</v>
      </c>
      <c r="E70" s="52">
        <v>64</v>
      </c>
      <c r="F70" s="53">
        <v>74</v>
      </c>
      <c r="G70" s="52" t="s">
        <v>637</v>
      </c>
      <c r="H70" s="54" t="s">
        <v>694</v>
      </c>
      <c r="I70" s="52" t="s">
        <v>2122</v>
      </c>
      <c r="J70" s="52">
        <v>84284</v>
      </c>
      <c r="K70" s="55">
        <v>0.12667510000000001</v>
      </c>
      <c r="L70" s="54" t="s">
        <v>758</v>
      </c>
      <c r="M70" s="56">
        <v>15.482589556014362</v>
      </c>
      <c r="N70" s="57">
        <v>2.4923815837972518</v>
      </c>
      <c r="O70" s="53">
        <v>1.578727837151563</v>
      </c>
      <c r="P70" s="52" t="s">
        <v>640</v>
      </c>
      <c r="Q70" s="52" t="s">
        <v>1990</v>
      </c>
      <c r="R70" s="52" t="s">
        <v>696</v>
      </c>
      <c r="S70" s="52" t="s">
        <v>697</v>
      </c>
      <c r="T70" s="51">
        <v>2</v>
      </c>
      <c r="U70" s="58">
        <v>6.7746389999999998E-4</v>
      </c>
      <c r="V70" s="58">
        <v>2.311507E-3</v>
      </c>
      <c r="W70" s="52" t="s">
        <v>640</v>
      </c>
      <c r="X70" s="52" t="s">
        <v>2120</v>
      </c>
      <c r="Y70" s="54" t="s">
        <v>758</v>
      </c>
      <c r="Z70" s="53">
        <v>5</v>
      </c>
      <c r="AA70" s="53">
        <v>0</v>
      </c>
      <c r="AB70" s="52" t="s">
        <v>640</v>
      </c>
      <c r="AD70" s="52" t="s">
        <v>643</v>
      </c>
      <c r="AE70" s="52" t="s">
        <v>759</v>
      </c>
      <c r="AF70" s="51">
        <v>846</v>
      </c>
      <c r="AH70" s="62">
        <v>89.99</v>
      </c>
      <c r="AI70" s="51">
        <v>23</v>
      </c>
      <c r="AJ70" s="62"/>
    </row>
    <row r="71" spans="1:36" ht="13.5" customHeight="1" x14ac:dyDescent="0.2">
      <c r="A71" s="52" t="s">
        <v>760</v>
      </c>
      <c r="B71" s="53">
        <v>1</v>
      </c>
      <c r="C71" s="52">
        <v>113</v>
      </c>
      <c r="D71" s="53">
        <v>881</v>
      </c>
      <c r="E71" s="52">
        <v>65</v>
      </c>
      <c r="F71" s="53">
        <v>84</v>
      </c>
      <c r="G71" s="52" t="s">
        <v>637</v>
      </c>
      <c r="H71" s="54" t="s">
        <v>761</v>
      </c>
      <c r="I71" s="52" t="s">
        <v>2122</v>
      </c>
      <c r="J71" s="52">
        <v>60719</v>
      </c>
      <c r="K71" s="55">
        <v>0.29477310000000001</v>
      </c>
      <c r="L71" s="54" t="s">
        <v>761</v>
      </c>
      <c r="M71" s="56">
        <v>11.837703205998922</v>
      </c>
      <c r="N71" s="57">
        <v>2.2790602984791675</v>
      </c>
      <c r="O71" s="53">
        <v>1.5096556887181818</v>
      </c>
      <c r="P71" s="52" t="s">
        <v>640</v>
      </c>
      <c r="Q71" s="52" t="s">
        <v>1991</v>
      </c>
      <c r="R71" s="52" t="s">
        <v>696</v>
      </c>
      <c r="S71" s="52" t="s">
        <v>697</v>
      </c>
      <c r="T71" s="51">
        <v>2</v>
      </c>
      <c r="U71" s="58">
        <v>1.0014459999999999E-2</v>
      </c>
      <c r="V71" s="58">
        <v>3.4169329999999998E-2</v>
      </c>
      <c r="W71" s="52" t="s">
        <v>640</v>
      </c>
      <c r="X71" s="52" t="s">
        <v>2120</v>
      </c>
      <c r="Y71" s="54" t="s">
        <v>761</v>
      </c>
      <c r="Z71" s="53">
        <v>5</v>
      </c>
      <c r="AA71" s="53">
        <v>0</v>
      </c>
      <c r="AB71" s="52" t="s">
        <v>640</v>
      </c>
      <c r="AD71" s="52" t="s">
        <v>643</v>
      </c>
      <c r="AE71" s="52" t="s">
        <v>762</v>
      </c>
      <c r="AF71" s="51">
        <v>891</v>
      </c>
      <c r="AH71" s="62">
        <v>68.97</v>
      </c>
      <c r="AI71" s="51">
        <v>28</v>
      </c>
      <c r="AJ71" s="62"/>
    </row>
    <row r="72" spans="1:36" ht="13.5" customHeight="1" x14ac:dyDescent="0.2">
      <c r="A72" s="52" t="s">
        <v>764</v>
      </c>
      <c r="B72" s="53">
        <v>2</v>
      </c>
      <c r="C72" s="52">
        <v>101</v>
      </c>
      <c r="D72" s="53">
        <v>141</v>
      </c>
      <c r="E72" s="52">
        <v>89</v>
      </c>
      <c r="F72" s="53">
        <v>30</v>
      </c>
      <c r="G72" s="52" t="s">
        <v>637</v>
      </c>
      <c r="H72" s="54" t="s">
        <v>765</v>
      </c>
      <c r="I72" s="52" t="s">
        <v>2122</v>
      </c>
      <c r="J72" s="52">
        <v>28914</v>
      </c>
      <c r="K72" s="55">
        <v>0.59175230000000001</v>
      </c>
      <c r="L72" s="54" t="s">
        <v>766</v>
      </c>
      <c r="M72" s="56">
        <v>20.361006679253052</v>
      </c>
      <c r="N72" s="57">
        <v>2.730652372159291</v>
      </c>
      <c r="O72" s="53">
        <v>1.6524685691895296</v>
      </c>
      <c r="P72" s="52" t="s">
        <v>640</v>
      </c>
      <c r="Q72" s="52" t="s">
        <v>1992</v>
      </c>
      <c r="R72" s="52" t="s">
        <v>696</v>
      </c>
      <c r="S72" s="52" t="s">
        <v>697</v>
      </c>
      <c r="T72" s="51">
        <v>7</v>
      </c>
      <c r="U72" s="58">
        <v>3.8727350000000001E-2</v>
      </c>
      <c r="V72" s="58">
        <v>0.1321377</v>
      </c>
      <c r="W72" s="52" t="s">
        <v>640</v>
      </c>
      <c r="X72" s="52" t="s">
        <v>2120</v>
      </c>
      <c r="Y72" s="54" t="s">
        <v>766</v>
      </c>
      <c r="Z72" s="53">
        <v>5</v>
      </c>
      <c r="AA72" s="53">
        <v>0</v>
      </c>
      <c r="AB72" s="52" t="s">
        <v>640</v>
      </c>
      <c r="AD72" s="52" t="s">
        <v>643</v>
      </c>
      <c r="AE72" s="52" t="s">
        <v>767</v>
      </c>
      <c r="AF72" s="51">
        <v>287</v>
      </c>
      <c r="AH72" s="62">
        <v>20.99</v>
      </c>
      <c r="AI72" s="51">
        <v>24</v>
      </c>
      <c r="AJ72" s="62"/>
    </row>
    <row r="73" spans="1:36" ht="13.5" customHeight="1" x14ac:dyDescent="0.2">
      <c r="A73" s="52" t="s">
        <v>768</v>
      </c>
      <c r="B73" s="53">
        <v>1</v>
      </c>
      <c r="C73" s="52">
        <v>126</v>
      </c>
      <c r="D73" s="53">
        <v>132</v>
      </c>
      <c r="E73" s="52">
        <v>67</v>
      </c>
      <c r="F73" s="53">
        <v>53</v>
      </c>
      <c r="G73" s="52" t="s">
        <v>637</v>
      </c>
      <c r="H73" s="54" t="s">
        <v>769</v>
      </c>
      <c r="I73" s="52" t="s">
        <v>2122</v>
      </c>
      <c r="J73" s="52">
        <v>27662</v>
      </c>
      <c r="K73" s="55">
        <v>1.366787</v>
      </c>
      <c r="L73" s="54" t="s">
        <v>766</v>
      </c>
      <c r="M73" s="56">
        <v>18.535883659819024</v>
      </c>
      <c r="N73" s="57">
        <v>2.6464951249025899</v>
      </c>
      <c r="O73" s="53">
        <v>1.6268051895978786</v>
      </c>
      <c r="P73" s="52" t="s">
        <v>640</v>
      </c>
      <c r="Q73" s="52" t="s">
        <v>1993</v>
      </c>
      <c r="R73" s="52" t="s">
        <v>696</v>
      </c>
      <c r="S73" s="52" t="s">
        <v>697</v>
      </c>
      <c r="T73" s="51">
        <v>2</v>
      </c>
      <c r="U73" s="58">
        <v>6.8087789999999995E-2</v>
      </c>
      <c r="V73" s="58">
        <v>0.23231550000000001</v>
      </c>
      <c r="W73" s="52" t="s">
        <v>640</v>
      </c>
      <c r="X73" s="52" t="s">
        <v>2120</v>
      </c>
      <c r="Y73" s="54" t="s">
        <v>766</v>
      </c>
      <c r="Z73" s="53">
        <v>5</v>
      </c>
      <c r="AA73" s="53">
        <v>0</v>
      </c>
      <c r="AB73" s="52" t="s">
        <v>640</v>
      </c>
      <c r="AD73" s="52" t="s">
        <v>643</v>
      </c>
      <c r="AE73" s="52" t="s">
        <v>770</v>
      </c>
      <c r="AF73" s="51">
        <v>884</v>
      </c>
      <c r="AH73" s="62">
        <v>68.98</v>
      </c>
      <c r="AI73" s="51">
        <v>37</v>
      </c>
      <c r="AJ73" s="62"/>
    </row>
    <row r="74" spans="1:36" ht="13.5" customHeight="1" x14ac:dyDescent="0.2">
      <c r="A74" s="52" t="s">
        <v>771</v>
      </c>
      <c r="B74" s="53">
        <v>1</v>
      </c>
      <c r="C74" s="52">
        <v>160</v>
      </c>
      <c r="D74" s="53">
        <v>113</v>
      </c>
      <c r="E74" s="52">
        <v>85</v>
      </c>
      <c r="F74" s="53">
        <v>47</v>
      </c>
      <c r="G74" s="52" t="s">
        <v>637</v>
      </c>
      <c r="H74" s="54" t="s">
        <v>769</v>
      </c>
      <c r="I74" s="52" t="s">
        <v>2122</v>
      </c>
      <c r="J74" s="52">
        <v>58147</v>
      </c>
      <c r="K74" s="55">
        <v>22.463239999999999</v>
      </c>
      <c r="L74" s="54" t="s">
        <v>772</v>
      </c>
      <c r="M74" s="56">
        <v>46.202780062073529</v>
      </c>
      <c r="N74" s="57">
        <v>3.588305158252969</v>
      </c>
      <c r="O74" s="53">
        <v>1.8942822277192406</v>
      </c>
      <c r="P74" s="52" t="s">
        <v>640</v>
      </c>
      <c r="Q74" s="52" t="s">
        <v>1994</v>
      </c>
      <c r="R74" s="52" t="s">
        <v>696</v>
      </c>
      <c r="S74" s="52" t="s">
        <v>773</v>
      </c>
      <c r="T74" s="51">
        <v>4</v>
      </c>
      <c r="U74" s="58">
        <v>1.320812E-2</v>
      </c>
      <c r="V74" s="58">
        <v>4.5066090000000003E-2</v>
      </c>
      <c r="W74" s="52" t="s">
        <v>640</v>
      </c>
      <c r="X74" s="52" t="s">
        <v>2120</v>
      </c>
      <c r="Y74" s="54" t="s">
        <v>772</v>
      </c>
      <c r="Z74" s="53">
        <v>5</v>
      </c>
      <c r="AA74" s="53">
        <v>0</v>
      </c>
      <c r="AB74" s="52" t="s">
        <v>640</v>
      </c>
      <c r="AD74" s="52" t="s">
        <v>643</v>
      </c>
      <c r="AE74" s="52" t="s">
        <v>774</v>
      </c>
      <c r="AF74" s="51">
        <v>274</v>
      </c>
      <c r="AH74" s="62">
        <v>37.99</v>
      </c>
      <c r="AI74" s="51">
        <v>24</v>
      </c>
      <c r="AJ74" s="62"/>
    </row>
    <row r="75" spans="1:36" ht="13.5" customHeight="1" x14ac:dyDescent="0.2">
      <c r="A75" s="52" t="s">
        <v>775</v>
      </c>
      <c r="B75" s="53">
        <v>4</v>
      </c>
      <c r="C75" s="52">
        <v>197</v>
      </c>
      <c r="D75" s="53">
        <v>177</v>
      </c>
      <c r="E75" s="52">
        <v>82</v>
      </c>
      <c r="F75" s="53">
        <v>67</v>
      </c>
      <c r="G75" s="52" t="s">
        <v>637</v>
      </c>
      <c r="H75" s="54" t="s">
        <v>776</v>
      </c>
      <c r="I75" s="52" t="s">
        <v>2122</v>
      </c>
      <c r="J75" s="52">
        <v>67011</v>
      </c>
      <c r="K75" s="55">
        <v>0.1063909</v>
      </c>
      <c r="L75" s="54" t="s">
        <v>777</v>
      </c>
      <c r="M75" s="56">
        <v>13.432567079387765</v>
      </c>
      <c r="N75" s="57">
        <v>2.3771303996852384</v>
      </c>
      <c r="O75" s="53">
        <v>1.5417945387389458</v>
      </c>
      <c r="P75" s="52" t="s">
        <v>640</v>
      </c>
      <c r="Q75" s="52" t="s">
        <v>1995</v>
      </c>
      <c r="R75" s="52" t="s">
        <v>696</v>
      </c>
      <c r="S75" s="52" t="s">
        <v>697</v>
      </c>
      <c r="T75" s="51">
        <v>7</v>
      </c>
      <c r="U75" s="58">
        <v>2.9888050000000002E-4</v>
      </c>
      <c r="V75" s="58">
        <v>1.0197800000000001E-3</v>
      </c>
      <c r="W75" s="52" t="s">
        <v>640</v>
      </c>
      <c r="X75" s="52" t="s">
        <v>2120</v>
      </c>
      <c r="Y75" s="54" t="s">
        <v>777</v>
      </c>
      <c r="Z75" s="53">
        <v>5</v>
      </c>
      <c r="AA75" s="53">
        <v>1</v>
      </c>
      <c r="AB75" s="52" t="s">
        <v>640</v>
      </c>
      <c r="AD75" s="52" t="s">
        <v>643</v>
      </c>
      <c r="AE75" s="52" t="s">
        <v>778</v>
      </c>
      <c r="AF75" s="51">
        <v>489</v>
      </c>
      <c r="AH75" s="62">
        <v>28.99</v>
      </c>
      <c r="AI75" s="51">
        <v>20</v>
      </c>
      <c r="AJ75" s="62"/>
    </row>
    <row r="76" spans="1:36" ht="13.5" customHeight="1" x14ac:dyDescent="0.2">
      <c r="A76" s="52" t="s">
        <v>779</v>
      </c>
      <c r="B76" s="53">
        <v>4</v>
      </c>
      <c r="C76" s="52">
        <v>120</v>
      </c>
      <c r="D76" s="53">
        <v>110</v>
      </c>
      <c r="E76" s="52">
        <v>26</v>
      </c>
      <c r="F76" s="53">
        <v>60</v>
      </c>
      <c r="G76" s="52" t="s">
        <v>637</v>
      </c>
      <c r="H76" s="54" t="s">
        <v>780</v>
      </c>
      <c r="I76" s="52" t="s">
        <v>2122</v>
      </c>
      <c r="J76" s="52">
        <v>67875</v>
      </c>
      <c r="K76" s="55">
        <v>0.1309806</v>
      </c>
      <c r="L76" s="54" t="s">
        <v>781</v>
      </c>
      <c r="M76" s="56">
        <v>18.492893020345033</v>
      </c>
      <c r="N76" s="57">
        <v>2.6444475183391578</v>
      </c>
      <c r="O76" s="53">
        <v>1.6261757341502663</v>
      </c>
      <c r="P76" s="52" t="s">
        <v>640</v>
      </c>
      <c r="Q76" s="52" t="s">
        <v>1996</v>
      </c>
      <c r="R76" s="52" t="s">
        <v>696</v>
      </c>
      <c r="S76" s="52" t="s">
        <v>773</v>
      </c>
      <c r="T76" s="51">
        <v>2</v>
      </c>
      <c r="U76" s="58">
        <v>2.0292589999999998E-3</v>
      </c>
      <c r="V76" s="58">
        <v>6.9238320000000004E-3</v>
      </c>
      <c r="W76" s="52" t="s">
        <v>640</v>
      </c>
      <c r="X76" s="52" t="s">
        <v>2120</v>
      </c>
      <c r="Y76" s="54" t="s">
        <v>781</v>
      </c>
      <c r="Z76" s="53">
        <v>5</v>
      </c>
      <c r="AA76" s="53">
        <v>0</v>
      </c>
      <c r="AB76" s="52" t="s">
        <v>640</v>
      </c>
      <c r="AD76" s="52" t="s">
        <v>643</v>
      </c>
      <c r="AE76" s="52" t="s">
        <v>782</v>
      </c>
      <c r="AF76" s="51">
        <v>519</v>
      </c>
      <c r="AH76" s="62">
        <v>30.99</v>
      </c>
      <c r="AI76" s="51">
        <v>29</v>
      </c>
      <c r="AJ76" s="62"/>
    </row>
    <row r="77" spans="1:36" ht="13.5" customHeight="1" x14ac:dyDescent="0.2">
      <c r="A77" s="52" t="s">
        <v>783</v>
      </c>
      <c r="B77" s="53">
        <v>2</v>
      </c>
      <c r="C77" s="52">
        <v>101</v>
      </c>
      <c r="D77" s="53">
        <v>112</v>
      </c>
      <c r="E77" s="52">
        <v>93</v>
      </c>
      <c r="F77" s="53">
        <v>66</v>
      </c>
      <c r="G77" s="52" t="s">
        <v>637</v>
      </c>
      <c r="H77" s="54" t="s">
        <v>780</v>
      </c>
      <c r="I77" s="52" t="s">
        <v>2122</v>
      </c>
      <c r="J77" s="52">
        <v>53827</v>
      </c>
      <c r="K77" s="55">
        <v>0.39102540000000002</v>
      </c>
      <c r="L77" s="54" t="s">
        <v>781</v>
      </c>
      <c r="M77" s="56">
        <v>12.016345637958121</v>
      </c>
      <c r="N77" s="57">
        <v>2.2904675181796508</v>
      </c>
      <c r="O77" s="53">
        <v>1.5134290595134121</v>
      </c>
      <c r="P77" s="52" t="s">
        <v>640</v>
      </c>
      <c r="Q77" s="52" t="s">
        <v>1997</v>
      </c>
      <c r="R77" s="52" t="s">
        <v>696</v>
      </c>
      <c r="S77" s="52" t="s">
        <v>773</v>
      </c>
      <c r="T77" s="51">
        <v>1</v>
      </c>
      <c r="U77" s="58">
        <v>6.0680049999999996E-3</v>
      </c>
      <c r="V77" s="58">
        <v>2.0704029999999998E-2</v>
      </c>
      <c r="W77" s="52" t="s">
        <v>640</v>
      </c>
      <c r="X77" s="52" t="s">
        <v>2120</v>
      </c>
      <c r="Y77" s="54" t="s">
        <v>781</v>
      </c>
      <c r="Z77" s="53">
        <v>5</v>
      </c>
      <c r="AA77" s="53">
        <v>0</v>
      </c>
      <c r="AB77" s="52" t="s">
        <v>640</v>
      </c>
      <c r="AD77" s="52" t="s">
        <v>643</v>
      </c>
      <c r="AE77" s="52" t="s">
        <v>784</v>
      </c>
      <c r="AF77" s="51">
        <v>965</v>
      </c>
      <c r="AH77" s="62">
        <v>27.97</v>
      </c>
      <c r="AI77" s="51">
        <v>45</v>
      </c>
      <c r="AJ77" s="62"/>
    </row>
    <row r="78" spans="1:36" ht="13.5" customHeight="1" x14ac:dyDescent="0.2">
      <c r="A78" s="52" t="s">
        <v>785</v>
      </c>
      <c r="B78" s="53">
        <v>3</v>
      </c>
      <c r="C78" s="52">
        <v>128</v>
      </c>
      <c r="D78" s="53">
        <v>258</v>
      </c>
      <c r="E78" s="52">
        <v>98</v>
      </c>
      <c r="F78" s="53">
        <v>99</v>
      </c>
      <c r="G78" s="52" t="s">
        <v>637</v>
      </c>
      <c r="H78" s="54" t="s">
        <v>786</v>
      </c>
      <c r="I78" s="52" t="s">
        <v>2122</v>
      </c>
      <c r="J78" s="52">
        <v>33489</v>
      </c>
      <c r="K78" s="55">
        <v>5.7626809999999997</v>
      </c>
      <c r="L78" s="54" t="s">
        <v>787</v>
      </c>
      <c r="M78" s="56">
        <v>20.16323947668829</v>
      </c>
      <c r="N78" s="57">
        <v>2.7217826169983144</v>
      </c>
      <c r="O78" s="53">
        <v>1.649782596889152</v>
      </c>
      <c r="P78" s="52" t="s">
        <v>640</v>
      </c>
      <c r="Q78" s="52" t="s">
        <v>1998</v>
      </c>
      <c r="R78" s="52" t="s">
        <v>696</v>
      </c>
      <c r="S78" s="52" t="s">
        <v>697</v>
      </c>
      <c r="T78" s="51">
        <v>4</v>
      </c>
      <c r="U78" s="58">
        <v>5.1109830000000002E-2</v>
      </c>
      <c r="V78" s="58">
        <v>0.17438670000000001</v>
      </c>
      <c r="W78" s="52" t="s">
        <v>640</v>
      </c>
      <c r="X78" s="52" t="s">
        <v>2120</v>
      </c>
      <c r="Y78" s="54" t="s">
        <v>787</v>
      </c>
      <c r="Z78" s="53">
        <v>5</v>
      </c>
      <c r="AA78" s="53">
        <v>0</v>
      </c>
      <c r="AB78" s="52" t="s">
        <v>640</v>
      </c>
      <c r="AD78" s="52" t="s">
        <v>643</v>
      </c>
      <c r="AE78" s="52" t="s">
        <v>788</v>
      </c>
      <c r="AF78" s="51">
        <v>332</v>
      </c>
      <c r="AH78" s="62">
        <v>37.99</v>
      </c>
      <c r="AI78" s="51">
        <v>14</v>
      </c>
      <c r="AJ78" s="62"/>
    </row>
    <row r="79" spans="1:36" ht="13.5" customHeight="1" x14ac:dyDescent="0.2">
      <c r="A79" s="52" t="s">
        <v>789</v>
      </c>
      <c r="B79" s="53">
        <v>2</v>
      </c>
      <c r="C79" s="52">
        <v>168</v>
      </c>
      <c r="D79" s="53">
        <v>90</v>
      </c>
      <c r="E79" s="52">
        <v>50</v>
      </c>
      <c r="F79" s="53">
        <v>69</v>
      </c>
      <c r="G79" s="52" t="s">
        <v>637</v>
      </c>
      <c r="H79" s="54" t="s">
        <v>790</v>
      </c>
      <c r="I79" s="52" t="s">
        <v>2122</v>
      </c>
      <c r="J79" s="52">
        <v>77595</v>
      </c>
      <c r="K79" s="55">
        <v>0.37891750000000002</v>
      </c>
      <c r="L79" s="54" t="s">
        <v>791</v>
      </c>
      <c r="M79" s="56">
        <v>19.994480250659915</v>
      </c>
      <c r="N79" s="57">
        <v>2.7141678785378405</v>
      </c>
      <c r="O79" s="53">
        <v>1.6474731799145748</v>
      </c>
      <c r="P79" s="52" t="s">
        <v>640</v>
      </c>
      <c r="Q79" s="52" t="s">
        <v>1999</v>
      </c>
      <c r="R79" s="52" t="s">
        <v>696</v>
      </c>
      <c r="S79" s="52" t="s">
        <v>697</v>
      </c>
      <c r="T79" s="51">
        <v>9</v>
      </c>
      <c r="U79" s="58">
        <v>1.469284E-3</v>
      </c>
      <c r="V79" s="58">
        <v>5.0131960000000001E-3</v>
      </c>
      <c r="W79" s="52" t="s">
        <v>640</v>
      </c>
      <c r="X79" s="52" t="s">
        <v>2120</v>
      </c>
      <c r="Y79" s="54" t="s">
        <v>791</v>
      </c>
      <c r="Z79" s="53">
        <v>5</v>
      </c>
      <c r="AA79" s="53">
        <v>1</v>
      </c>
      <c r="AB79" s="52" t="s">
        <v>640</v>
      </c>
      <c r="AD79" s="52" t="s">
        <v>643</v>
      </c>
      <c r="AE79" s="52" t="s">
        <v>792</v>
      </c>
      <c r="AF79" s="51">
        <v>532</v>
      </c>
      <c r="AH79" s="62">
        <v>27.99</v>
      </c>
      <c r="AI79" s="51">
        <v>48</v>
      </c>
      <c r="AJ79" s="62"/>
    </row>
    <row r="80" spans="1:36" ht="13.5" customHeight="1" x14ac:dyDescent="0.2">
      <c r="A80" s="52" t="s">
        <v>793</v>
      </c>
      <c r="B80" s="53">
        <v>2</v>
      </c>
      <c r="C80" s="52">
        <v>196</v>
      </c>
      <c r="D80" s="53">
        <v>147</v>
      </c>
      <c r="E80" s="52">
        <v>32</v>
      </c>
      <c r="F80" s="53">
        <v>43</v>
      </c>
      <c r="G80" s="52" t="s">
        <v>637</v>
      </c>
      <c r="H80" s="54" t="s">
        <v>794</v>
      </c>
      <c r="I80" s="52" t="s">
        <v>2122</v>
      </c>
      <c r="J80" s="52">
        <v>43118</v>
      </c>
      <c r="K80" s="55">
        <v>8.2231449999999998E-2</v>
      </c>
      <c r="L80" s="54" t="s">
        <v>772</v>
      </c>
      <c r="M80" s="56">
        <v>12.368991715727315</v>
      </c>
      <c r="N80" s="57">
        <v>2.3126581044145356</v>
      </c>
      <c r="O80" s="53">
        <v>1.5207426160973248</v>
      </c>
      <c r="P80" s="52" t="s">
        <v>640</v>
      </c>
      <c r="Q80" s="52" t="s">
        <v>2000</v>
      </c>
      <c r="R80" s="52" t="s">
        <v>696</v>
      </c>
      <c r="S80" s="52" t="s">
        <v>773</v>
      </c>
      <c r="T80" s="51">
        <v>4</v>
      </c>
      <c r="U80" s="58">
        <v>4.765098E-5</v>
      </c>
      <c r="V80" s="58">
        <v>1.6258519999999999E-4</v>
      </c>
      <c r="W80" s="52" t="s">
        <v>640</v>
      </c>
      <c r="X80" s="52" t="s">
        <v>2120</v>
      </c>
      <c r="Y80" s="54" t="s">
        <v>772</v>
      </c>
      <c r="Z80" s="53">
        <v>5</v>
      </c>
      <c r="AA80" s="53">
        <v>0</v>
      </c>
      <c r="AB80" s="52" t="s">
        <v>640</v>
      </c>
      <c r="AD80" s="52" t="s">
        <v>643</v>
      </c>
      <c r="AE80" s="52" t="s">
        <v>795</v>
      </c>
      <c r="AF80" s="51">
        <v>874</v>
      </c>
      <c r="AH80" s="62">
        <v>57.99</v>
      </c>
      <c r="AI80" s="51">
        <v>42</v>
      </c>
      <c r="AJ80" s="62"/>
    </row>
    <row r="81" spans="1:36" ht="13.5" customHeight="1" x14ac:dyDescent="0.2">
      <c r="A81" s="52" t="s">
        <v>796</v>
      </c>
      <c r="B81" s="53">
        <v>4</v>
      </c>
      <c r="C81" s="52">
        <v>103</v>
      </c>
      <c r="D81" s="53">
        <v>89</v>
      </c>
      <c r="E81" s="52">
        <v>61</v>
      </c>
      <c r="F81" s="53">
        <v>53</v>
      </c>
      <c r="G81" s="52" t="s">
        <v>637</v>
      </c>
      <c r="H81" s="54" t="s">
        <v>797</v>
      </c>
      <c r="I81" s="52" t="s">
        <v>2122</v>
      </c>
      <c r="J81" s="52">
        <v>64796</v>
      </c>
      <c r="K81" s="55">
        <v>1.038392</v>
      </c>
      <c r="L81" s="54" t="s">
        <v>798</v>
      </c>
      <c r="M81" s="56">
        <v>21.057407210877642</v>
      </c>
      <c r="N81" s="57">
        <v>2.7614358912845445</v>
      </c>
      <c r="O81" s="53">
        <v>1.661756868884418</v>
      </c>
      <c r="P81" s="52" t="s">
        <v>640</v>
      </c>
      <c r="Q81" s="52" t="s">
        <v>2001</v>
      </c>
      <c r="R81" s="52" t="s">
        <v>696</v>
      </c>
      <c r="S81" s="52" t="s">
        <v>799</v>
      </c>
      <c r="T81" s="51">
        <v>2</v>
      </c>
      <c r="U81" s="58">
        <v>3.7532500000000001E-3</v>
      </c>
      <c r="V81" s="58">
        <v>1.2806089999999999E-2</v>
      </c>
      <c r="W81" s="52" t="s">
        <v>640</v>
      </c>
      <c r="X81" s="52" t="s">
        <v>2120</v>
      </c>
      <c r="Y81" s="54" t="s">
        <v>798</v>
      </c>
      <c r="Z81" s="53">
        <v>5</v>
      </c>
      <c r="AA81" s="53">
        <v>0</v>
      </c>
      <c r="AB81" s="52" t="s">
        <v>640</v>
      </c>
      <c r="AD81" s="52" t="s">
        <v>643</v>
      </c>
      <c r="AE81" s="52" t="s">
        <v>800</v>
      </c>
      <c r="AF81" s="51">
        <v>508</v>
      </c>
      <c r="AH81" s="62">
        <v>57.97</v>
      </c>
      <c r="AI81" s="51">
        <v>17</v>
      </c>
      <c r="AJ81" s="62"/>
    </row>
    <row r="82" spans="1:36" ht="13.5" customHeight="1" x14ac:dyDescent="0.2">
      <c r="A82" s="52" t="s">
        <v>801</v>
      </c>
      <c r="B82" s="53">
        <v>3</v>
      </c>
      <c r="C82" s="52">
        <v>147</v>
      </c>
      <c r="D82" s="53">
        <v>131</v>
      </c>
      <c r="E82" s="52">
        <v>91</v>
      </c>
      <c r="F82" s="53">
        <v>81</v>
      </c>
      <c r="G82" s="52" t="s">
        <v>637</v>
      </c>
      <c r="H82" s="54" t="s">
        <v>802</v>
      </c>
      <c r="I82" s="52" t="s">
        <v>2122</v>
      </c>
      <c r="J82" s="52">
        <v>58925</v>
      </c>
      <c r="K82" s="55">
        <v>1.936866</v>
      </c>
      <c r="L82" s="54" t="s">
        <v>803</v>
      </c>
      <c r="M82" s="56">
        <v>15.328579332550925</v>
      </c>
      <c r="N82" s="57">
        <v>2.4840898595010921</v>
      </c>
      <c r="O82" s="53">
        <v>1.5760995715693511</v>
      </c>
      <c r="P82" s="52" t="s">
        <v>640</v>
      </c>
      <c r="Q82" s="52" t="s">
        <v>2002</v>
      </c>
      <c r="R82" s="52" t="s">
        <v>696</v>
      </c>
      <c r="S82" s="52" t="s">
        <v>799</v>
      </c>
      <c r="T82" s="51">
        <v>2</v>
      </c>
      <c r="U82" s="58">
        <v>0.4796185</v>
      </c>
      <c r="V82" s="58">
        <v>1.636458</v>
      </c>
      <c r="W82" s="52" t="s">
        <v>640</v>
      </c>
      <c r="X82" s="52" t="s">
        <v>2120</v>
      </c>
      <c r="Y82" s="54" t="s">
        <v>803</v>
      </c>
      <c r="Z82" s="53">
        <v>5</v>
      </c>
      <c r="AA82" s="53">
        <v>3</v>
      </c>
      <c r="AB82" s="52" t="s">
        <v>640</v>
      </c>
      <c r="AD82" s="52" t="s">
        <v>643</v>
      </c>
      <c r="AE82" s="52" t="s">
        <v>804</v>
      </c>
      <c r="AF82" s="51">
        <v>567</v>
      </c>
      <c r="AH82" s="62">
        <v>10.97</v>
      </c>
      <c r="AI82" s="51">
        <v>46</v>
      </c>
      <c r="AJ82" s="62"/>
    </row>
    <row r="83" spans="1:36" ht="13.5" customHeight="1" x14ac:dyDescent="0.2">
      <c r="A83" s="52" t="s">
        <v>805</v>
      </c>
      <c r="B83" s="53">
        <v>2</v>
      </c>
      <c r="C83" s="52">
        <v>118</v>
      </c>
      <c r="D83" s="53">
        <v>130</v>
      </c>
      <c r="E83" s="52">
        <v>71</v>
      </c>
      <c r="F83" s="53">
        <v>72</v>
      </c>
      <c r="G83" s="52" t="s">
        <v>637</v>
      </c>
      <c r="H83" s="54" t="s">
        <v>806</v>
      </c>
      <c r="I83" s="52" t="s">
        <v>2122</v>
      </c>
      <c r="J83" s="52">
        <v>39758</v>
      </c>
      <c r="K83" s="55">
        <v>1.128623E-3</v>
      </c>
      <c r="L83" s="54" t="s">
        <v>806</v>
      </c>
      <c r="M83" s="56">
        <v>18.034723607744748</v>
      </c>
      <c r="N83" s="57">
        <v>2.6224255264694523</v>
      </c>
      <c r="O83" s="53">
        <v>1.6193904799242993</v>
      </c>
      <c r="P83" s="52" t="s">
        <v>640</v>
      </c>
      <c r="Q83" s="52" t="s">
        <v>2003</v>
      </c>
      <c r="R83" s="52" t="s">
        <v>696</v>
      </c>
      <c r="S83" s="52" t="s">
        <v>773</v>
      </c>
      <c r="T83" s="51">
        <v>5</v>
      </c>
      <c r="U83" s="58">
        <v>6.457484E-6</v>
      </c>
      <c r="V83" s="58">
        <v>2.2032929999999999E-5</v>
      </c>
      <c r="W83" s="52" t="s">
        <v>640</v>
      </c>
      <c r="X83" s="52" t="s">
        <v>2120</v>
      </c>
      <c r="Y83" s="54" t="s">
        <v>806</v>
      </c>
      <c r="Z83" s="53">
        <v>5</v>
      </c>
      <c r="AA83" s="53">
        <v>1</v>
      </c>
      <c r="AB83" s="52" t="s">
        <v>640</v>
      </c>
      <c r="AD83" s="52" t="s">
        <v>643</v>
      </c>
      <c r="AE83" s="52" t="s">
        <v>807</v>
      </c>
      <c r="AF83" s="51">
        <v>805</v>
      </c>
      <c r="AH83" s="62">
        <v>51.97</v>
      </c>
      <c r="AI83" s="51">
        <v>47</v>
      </c>
      <c r="AJ83" s="62"/>
    </row>
    <row r="84" spans="1:36" ht="13.5" customHeight="1" x14ac:dyDescent="0.2">
      <c r="A84" s="52" t="s">
        <v>808</v>
      </c>
      <c r="B84" s="53">
        <v>3</v>
      </c>
      <c r="C84" s="52">
        <v>179</v>
      </c>
      <c r="D84" s="53">
        <v>121</v>
      </c>
      <c r="E84" s="52">
        <v>72</v>
      </c>
      <c r="F84" s="53">
        <v>63</v>
      </c>
      <c r="G84" s="52" t="s">
        <v>637</v>
      </c>
      <c r="H84" s="54" t="s">
        <v>806</v>
      </c>
      <c r="I84" s="52" t="s">
        <v>2122</v>
      </c>
      <c r="J84" s="52">
        <v>67713</v>
      </c>
      <c r="K84" s="55">
        <v>2.4653930000000001E-2</v>
      </c>
      <c r="L84" s="54" t="s">
        <v>806</v>
      </c>
      <c r="M84" s="56">
        <v>16.181669629851957</v>
      </c>
      <c r="N84" s="57">
        <v>2.5293432880163254</v>
      </c>
      <c r="O84" s="53">
        <v>1.5903909230174591</v>
      </c>
      <c r="P84" s="52" t="s">
        <v>640</v>
      </c>
      <c r="Q84" s="52" t="s">
        <v>2004</v>
      </c>
      <c r="R84" s="52" t="s">
        <v>696</v>
      </c>
      <c r="S84" s="52" t="s">
        <v>773</v>
      </c>
      <c r="T84" s="51">
        <v>6</v>
      </c>
      <c r="U84" s="58">
        <v>1.4513150000000001E-4</v>
      </c>
      <c r="V84" s="58">
        <v>4.9518870000000005E-4</v>
      </c>
      <c r="W84" s="52" t="s">
        <v>640</v>
      </c>
      <c r="X84" s="52" t="s">
        <v>2120</v>
      </c>
      <c r="Y84" s="54" t="s">
        <v>806</v>
      </c>
      <c r="Z84" s="53">
        <v>5</v>
      </c>
      <c r="AA84" s="53">
        <v>1</v>
      </c>
      <c r="AB84" s="52" t="s">
        <v>640</v>
      </c>
      <c r="AD84" s="52" t="s">
        <v>643</v>
      </c>
      <c r="AE84" s="52" t="s">
        <v>809</v>
      </c>
      <c r="AF84" s="51">
        <v>236</v>
      </c>
      <c r="AH84" s="62">
        <v>42.99</v>
      </c>
      <c r="AI84" s="51">
        <v>47</v>
      </c>
      <c r="AJ84" s="62"/>
    </row>
    <row r="85" spans="1:36" ht="13.5" customHeight="1" x14ac:dyDescent="0.2">
      <c r="A85" s="52" t="s">
        <v>810</v>
      </c>
      <c r="B85" s="53">
        <v>2</v>
      </c>
      <c r="C85" s="52">
        <v>168</v>
      </c>
      <c r="D85" s="53">
        <v>122</v>
      </c>
      <c r="E85" s="52">
        <v>24</v>
      </c>
      <c r="F85" s="53">
        <v>32</v>
      </c>
      <c r="G85" s="52" t="s">
        <v>637</v>
      </c>
      <c r="H85" s="54" t="s">
        <v>806</v>
      </c>
      <c r="I85" s="52" t="s">
        <v>2122</v>
      </c>
      <c r="J85" s="52">
        <v>87702</v>
      </c>
      <c r="K85" s="55">
        <v>2.1558020000000001E-2</v>
      </c>
      <c r="L85" s="54" t="s">
        <v>806</v>
      </c>
      <c r="M85" s="56">
        <v>18.168384516246419</v>
      </c>
      <c r="N85" s="57">
        <v>2.628888122494093</v>
      </c>
      <c r="O85" s="53">
        <v>1.6213846312624567</v>
      </c>
      <c r="P85" s="52" t="s">
        <v>640</v>
      </c>
      <c r="Q85" s="52" t="s">
        <v>2005</v>
      </c>
      <c r="R85" s="52" t="s">
        <v>696</v>
      </c>
      <c r="S85" s="52" t="s">
        <v>773</v>
      </c>
      <c r="T85" s="51">
        <v>8</v>
      </c>
      <c r="U85" s="58">
        <v>1.233284E-4</v>
      </c>
      <c r="V85" s="58">
        <v>4.2079630000000002E-4</v>
      </c>
      <c r="W85" s="52" t="s">
        <v>640</v>
      </c>
      <c r="X85" s="52" t="s">
        <v>2120</v>
      </c>
      <c r="Y85" s="54" t="s">
        <v>806</v>
      </c>
      <c r="Z85" s="53">
        <v>5</v>
      </c>
      <c r="AA85" s="53">
        <v>1</v>
      </c>
      <c r="AB85" s="52" t="s">
        <v>640</v>
      </c>
      <c r="AD85" s="52" t="s">
        <v>643</v>
      </c>
      <c r="AE85" s="52" t="s">
        <v>811</v>
      </c>
      <c r="AF85" s="51">
        <v>318</v>
      </c>
      <c r="AH85" s="62">
        <v>92.97</v>
      </c>
      <c r="AI85" s="51">
        <v>25</v>
      </c>
      <c r="AJ85" s="62"/>
    </row>
    <row r="86" spans="1:36" ht="13.5" customHeight="1" x14ac:dyDescent="0.2">
      <c r="A86" s="52" t="s">
        <v>812</v>
      </c>
      <c r="B86" s="53">
        <v>1</v>
      </c>
      <c r="C86" s="52">
        <v>122</v>
      </c>
      <c r="D86" s="53">
        <v>141</v>
      </c>
      <c r="E86" s="52">
        <v>72</v>
      </c>
      <c r="F86" s="53">
        <v>16</v>
      </c>
      <c r="G86" s="52" t="s">
        <v>637</v>
      </c>
      <c r="H86" s="54" t="s">
        <v>806</v>
      </c>
      <c r="I86" s="52" t="s">
        <v>2122</v>
      </c>
      <c r="J86" s="52">
        <v>72627</v>
      </c>
      <c r="K86" s="55">
        <v>3.0794970000000001E-2</v>
      </c>
      <c r="L86" s="54" t="s">
        <v>806</v>
      </c>
      <c r="M86" s="56">
        <v>18.206279926620219</v>
      </c>
      <c r="N86" s="57">
        <v>2.6307146215288673</v>
      </c>
      <c r="O86" s="53">
        <v>1.6219477863139946</v>
      </c>
      <c r="P86" s="52" t="s">
        <v>640</v>
      </c>
      <c r="Q86" s="52" t="s">
        <v>2006</v>
      </c>
      <c r="R86" s="52" t="s">
        <v>696</v>
      </c>
      <c r="S86" s="52" t="s">
        <v>773</v>
      </c>
      <c r="T86" s="51">
        <v>3</v>
      </c>
      <c r="U86" s="58">
        <v>1.811208E-4</v>
      </c>
      <c r="V86" s="58">
        <v>6.1798400000000002E-4</v>
      </c>
      <c r="W86" s="52" t="s">
        <v>640</v>
      </c>
      <c r="X86" s="52" t="s">
        <v>2120</v>
      </c>
      <c r="Y86" s="54" t="s">
        <v>806</v>
      </c>
      <c r="Z86" s="53">
        <v>5</v>
      </c>
      <c r="AA86" s="53">
        <v>1</v>
      </c>
      <c r="AB86" s="52" t="s">
        <v>640</v>
      </c>
      <c r="AD86" s="52" t="s">
        <v>643</v>
      </c>
      <c r="AE86" s="52" t="s">
        <v>813</v>
      </c>
      <c r="AF86" s="51">
        <v>353</v>
      </c>
      <c r="AH86" s="62">
        <v>12.97</v>
      </c>
      <c r="AI86" s="51">
        <v>24</v>
      </c>
      <c r="AJ86" s="62"/>
    </row>
    <row r="87" spans="1:36" ht="13.5" customHeight="1" x14ac:dyDescent="0.2">
      <c r="A87" s="52" t="s">
        <v>814</v>
      </c>
      <c r="B87" s="53">
        <v>4</v>
      </c>
      <c r="C87" s="52">
        <v>152</v>
      </c>
      <c r="D87" s="53">
        <v>105</v>
      </c>
      <c r="E87" s="52">
        <v>38</v>
      </c>
      <c r="F87" s="53">
        <v>57</v>
      </c>
      <c r="G87" s="52" t="s">
        <v>637</v>
      </c>
      <c r="H87" s="54" t="s">
        <v>806</v>
      </c>
      <c r="I87" s="52" t="s">
        <v>2122</v>
      </c>
      <c r="J87" s="52">
        <v>26041</v>
      </c>
      <c r="K87" s="55">
        <v>1.4372060000000001E-2</v>
      </c>
      <c r="L87" s="54" t="s">
        <v>806</v>
      </c>
      <c r="M87" s="56">
        <v>14.134255586808315</v>
      </c>
      <c r="N87" s="57">
        <v>2.4178219358859554</v>
      </c>
      <c r="O87" s="53">
        <v>1.5549347047017619</v>
      </c>
      <c r="P87" s="52" t="s">
        <v>640</v>
      </c>
      <c r="Q87" s="52" t="s">
        <v>2007</v>
      </c>
      <c r="R87" s="52" t="s">
        <v>696</v>
      </c>
      <c r="S87" s="52" t="s">
        <v>773</v>
      </c>
      <c r="T87" s="51">
        <v>2</v>
      </c>
      <c r="U87" s="58">
        <v>8.4569900000000005E-5</v>
      </c>
      <c r="V87" s="58">
        <v>2.8855249999999998E-4</v>
      </c>
      <c r="W87" s="52" t="s">
        <v>640</v>
      </c>
      <c r="X87" s="52" t="s">
        <v>2120</v>
      </c>
      <c r="Y87" s="54" t="s">
        <v>806</v>
      </c>
      <c r="Z87" s="53">
        <v>5</v>
      </c>
      <c r="AA87" s="53">
        <v>1</v>
      </c>
      <c r="AB87" s="52" t="s">
        <v>640</v>
      </c>
      <c r="AD87" s="52" t="s">
        <v>643</v>
      </c>
      <c r="AE87" s="52" t="s">
        <v>815</v>
      </c>
      <c r="AF87" s="51">
        <v>885</v>
      </c>
      <c r="AH87" s="62">
        <v>56.97</v>
      </c>
      <c r="AI87" s="51">
        <v>40</v>
      </c>
      <c r="AJ87" s="62"/>
    </row>
    <row r="88" spans="1:36" ht="13.5" customHeight="1" x14ac:dyDescent="0.2">
      <c r="A88" s="52" t="s">
        <v>816</v>
      </c>
      <c r="B88" s="53">
        <v>4</v>
      </c>
      <c r="C88" s="52">
        <v>189</v>
      </c>
      <c r="D88" s="53">
        <v>143</v>
      </c>
      <c r="E88" s="52">
        <v>32</v>
      </c>
      <c r="F88" s="53">
        <v>85</v>
      </c>
      <c r="G88" s="52" t="s">
        <v>637</v>
      </c>
      <c r="H88" s="54" t="s">
        <v>817</v>
      </c>
      <c r="I88" s="52" t="s">
        <v>2122</v>
      </c>
      <c r="J88" s="52">
        <v>15246</v>
      </c>
      <c r="K88" s="55">
        <v>0.74619599999999997</v>
      </c>
      <c r="L88" s="54" t="s">
        <v>818</v>
      </c>
      <c r="M88" s="56">
        <v>12.610022371442779</v>
      </c>
      <c r="N88" s="57">
        <v>2.3275835847965487</v>
      </c>
      <c r="O88" s="53">
        <v>1.5256420238039292</v>
      </c>
      <c r="P88" s="52" t="s">
        <v>640</v>
      </c>
      <c r="Q88" s="52" t="s">
        <v>2008</v>
      </c>
      <c r="R88" s="52" t="s">
        <v>696</v>
      </c>
      <c r="S88" s="52" t="s">
        <v>773</v>
      </c>
      <c r="T88" s="51">
        <v>5</v>
      </c>
      <c r="U88" s="58">
        <v>2.614819E-3</v>
      </c>
      <c r="V88" s="58">
        <v>8.9217619999999997E-3</v>
      </c>
      <c r="W88" s="52" t="s">
        <v>640</v>
      </c>
      <c r="X88" s="52" t="s">
        <v>2120</v>
      </c>
      <c r="Y88" s="54" t="s">
        <v>818</v>
      </c>
      <c r="Z88" s="53">
        <v>5</v>
      </c>
      <c r="AA88" s="53">
        <v>0</v>
      </c>
      <c r="AB88" s="52" t="s">
        <v>640</v>
      </c>
      <c r="AD88" s="52" t="s">
        <v>643</v>
      </c>
      <c r="AE88" s="52" t="s">
        <v>819</v>
      </c>
      <c r="AF88" s="51">
        <v>783</v>
      </c>
      <c r="AH88" s="62">
        <v>80.98</v>
      </c>
      <c r="AI88" s="51">
        <v>35</v>
      </c>
      <c r="AJ88" s="62"/>
    </row>
    <row r="89" spans="1:36" ht="13.5" customHeight="1" x14ac:dyDescent="0.2">
      <c r="A89" s="52" t="s">
        <v>820</v>
      </c>
      <c r="B89" s="53">
        <v>3</v>
      </c>
      <c r="C89" s="52">
        <v>125</v>
      </c>
      <c r="D89" s="53">
        <v>115</v>
      </c>
      <c r="E89" s="52">
        <v>76</v>
      </c>
      <c r="F89" s="53">
        <v>11</v>
      </c>
      <c r="G89" s="52" t="s">
        <v>637</v>
      </c>
      <c r="H89" s="54" t="s">
        <v>798</v>
      </c>
      <c r="I89" s="52" t="s">
        <v>2122</v>
      </c>
      <c r="J89" s="52">
        <v>39049</v>
      </c>
      <c r="K89" s="55">
        <v>2.7066710000000001E-2</v>
      </c>
      <c r="L89" s="54" t="s">
        <v>821</v>
      </c>
      <c r="M89" s="56">
        <v>14.191586344086634</v>
      </c>
      <c r="N89" s="57">
        <v>2.4210865475805439</v>
      </c>
      <c r="O89" s="53">
        <v>1.5559841090385673</v>
      </c>
      <c r="P89" s="52" t="s">
        <v>640</v>
      </c>
      <c r="Q89" s="52" t="s">
        <v>2009</v>
      </c>
      <c r="R89" s="52" t="s">
        <v>696</v>
      </c>
      <c r="S89" s="52" t="s">
        <v>773</v>
      </c>
      <c r="T89" s="51">
        <v>6</v>
      </c>
      <c r="U89" s="58">
        <v>1.65172E-3</v>
      </c>
      <c r="V89" s="58">
        <v>5.6356699999999997E-3</v>
      </c>
      <c r="W89" s="52" t="s">
        <v>640</v>
      </c>
      <c r="X89" s="52" t="s">
        <v>2120</v>
      </c>
      <c r="Y89" s="54" t="s">
        <v>821</v>
      </c>
      <c r="Z89" s="53">
        <v>5</v>
      </c>
      <c r="AA89" s="53">
        <v>0</v>
      </c>
      <c r="AB89" s="52" t="s">
        <v>640</v>
      </c>
      <c r="AD89" s="52" t="s">
        <v>643</v>
      </c>
      <c r="AE89" s="52" t="s">
        <v>822</v>
      </c>
      <c r="AF89" s="51">
        <v>392</v>
      </c>
      <c r="AH89" s="62">
        <v>35.979999999999997</v>
      </c>
      <c r="AI89" s="51">
        <v>45</v>
      </c>
      <c r="AJ89" s="62"/>
    </row>
    <row r="90" spans="1:36" ht="13.5" customHeight="1" x14ac:dyDescent="0.2">
      <c r="A90" s="52" t="s">
        <v>823</v>
      </c>
      <c r="B90" s="53">
        <v>1</v>
      </c>
      <c r="C90" s="52">
        <v>161</v>
      </c>
      <c r="D90" s="53">
        <v>134</v>
      </c>
      <c r="E90" s="52">
        <v>85</v>
      </c>
      <c r="F90" s="53">
        <v>76</v>
      </c>
      <c r="G90" s="52" t="s">
        <v>637</v>
      </c>
      <c r="H90" s="54" t="s">
        <v>824</v>
      </c>
      <c r="I90" s="52" t="s">
        <v>2122</v>
      </c>
      <c r="J90" s="52">
        <v>22267</v>
      </c>
      <c r="K90" s="55">
        <v>4.1422680000000003E-2</v>
      </c>
      <c r="L90" s="54" t="s">
        <v>825</v>
      </c>
      <c r="M90" s="56">
        <v>19.244948304922268</v>
      </c>
      <c r="N90" s="57">
        <v>2.6798197465887972</v>
      </c>
      <c r="O90" s="53">
        <v>1.6370154998010242</v>
      </c>
      <c r="P90" s="52" t="s">
        <v>640</v>
      </c>
      <c r="Q90" s="52" t="s">
        <v>2010</v>
      </c>
      <c r="R90" s="52" t="s">
        <v>696</v>
      </c>
      <c r="S90" s="52" t="s">
        <v>799</v>
      </c>
      <c r="T90" s="51">
        <v>3</v>
      </c>
      <c r="U90" s="58">
        <v>1.3606480000000001E-4</v>
      </c>
      <c r="V90" s="58">
        <v>4.6425319999999999E-4</v>
      </c>
      <c r="W90" s="52" t="s">
        <v>640</v>
      </c>
      <c r="X90" s="52" t="s">
        <v>2120</v>
      </c>
      <c r="Y90" s="54" t="s">
        <v>825</v>
      </c>
      <c r="Z90" s="53">
        <v>5</v>
      </c>
      <c r="AA90" s="53">
        <v>0</v>
      </c>
      <c r="AB90" s="52" t="s">
        <v>640</v>
      </c>
      <c r="AD90" s="52" t="s">
        <v>643</v>
      </c>
      <c r="AE90" s="52" t="s">
        <v>826</v>
      </c>
      <c r="AF90" s="51">
        <v>442</v>
      </c>
      <c r="AH90" s="62">
        <v>76.98</v>
      </c>
      <c r="AI90" s="51">
        <v>20</v>
      </c>
      <c r="AJ90" s="62"/>
    </row>
    <row r="91" spans="1:36" ht="13.5" customHeight="1" x14ac:dyDescent="0.2">
      <c r="A91" s="52" t="s">
        <v>827</v>
      </c>
      <c r="B91" s="53">
        <v>3</v>
      </c>
      <c r="C91" s="52">
        <v>103</v>
      </c>
      <c r="D91" s="53">
        <v>130</v>
      </c>
      <c r="E91" s="52">
        <v>59</v>
      </c>
      <c r="F91" s="53">
        <v>73</v>
      </c>
      <c r="G91" s="52" t="s">
        <v>637</v>
      </c>
      <c r="H91" s="54" t="s">
        <v>828</v>
      </c>
      <c r="I91" s="52" t="s">
        <v>2122</v>
      </c>
      <c r="J91" s="52">
        <v>88751</v>
      </c>
      <c r="K91" s="55">
        <v>0.70908760000000004</v>
      </c>
      <c r="L91" s="54" t="s">
        <v>825</v>
      </c>
      <c r="M91" s="56">
        <v>14.551160993475889</v>
      </c>
      <c r="N91" s="57">
        <v>2.4413640693989747</v>
      </c>
      <c r="O91" s="53">
        <v>1.5624865021493703</v>
      </c>
      <c r="P91" s="52" t="s">
        <v>640</v>
      </c>
      <c r="Q91" s="52" t="s">
        <v>2011</v>
      </c>
      <c r="R91" s="52" t="s">
        <v>696</v>
      </c>
      <c r="S91" s="52" t="s">
        <v>799</v>
      </c>
      <c r="T91" s="51">
        <v>7</v>
      </c>
      <c r="U91" s="58">
        <v>2.2849189999999998E-3</v>
      </c>
      <c r="V91" s="58">
        <v>7.7961430000000002E-3</v>
      </c>
      <c r="W91" s="52" t="s">
        <v>640</v>
      </c>
      <c r="X91" s="52" t="s">
        <v>2120</v>
      </c>
      <c r="Y91" s="54" t="s">
        <v>825</v>
      </c>
      <c r="Z91" s="53">
        <v>5</v>
      </c>
      <c r="AA91" s="53">
        <v>0</v>
      </c>
      <c r="AB91" s="52" t="s">
        <v>640</v>
      </c>
      <c r="AD91" s="52" t="s">
        <v>643</v>
      </c>
      <c r="AE91" s="52" t="s">
        <v>829</v>
      </c>
      <c r="AF91" s="51">
        <v>804</v>
      </c>
      <c r="AH91" s="62">
        <v>34.99</v>
      </c>
      <c r="AI91" s="51">
        <v>13</v>
      </c>
      <c r="AJ91" s="62"/>
    </row>
    <row r="92" spans="1:36" ht="13.5" customHeight="1" x14ac:dyDescent="0.2">
      <c r="A92" s="52" t="s">
        <v>830</v>
      </c>
      <c r="B92" s="53">
        <v>2</v>
      </c>
      <c r="C92" s="52">
        <v>180</v>
      </c>
      <c r="D92" s="53">
        <v>121</v>
      </c>
      <c r="E92" s="52">
        <v>51</v>
      </c>
      <c r="F92" s="53">
        <v>55</v>
      </c>
      <c r="G92" s="52" t="s">
        <v>637</v>
      </c>
      <c r="H92" s="54" t="s">
        <v>831</v>
      </c>
      <c r="I92" s="52" t="s">
        <v>2122</v>
      </c>
      <c r="J92" s="52">
        <v>30254</v>
      </c>
      <c r="K92" s="55">
        <v>1.539977E-2</v>
      </c>
      <c r="L92" s="54" t="s">
        <v>825</v>
      </c>
      <c r="M92" s="56">
        <v>12.139495579760039</v>
      </c>
      <c r="N92" s="57">
        <v>2.2982655846516038</v>
      </c>
      <c r="O92" s="53">
        <v>1.5160031611614813</v>
      </c>
      <c r="P92" s="52" t="s">
        <v>640</v>
      </c>
      <c r="Q92" s="52" t="s">
        <v>2012</v>
      </c>
      <c r="R92" s="52" t="s">
        <v>696</v>
      </c>
      <c r="S92" s="52" t="s">
        <v>799</v>
      </c>
      <c r="T92" s="51">
        <v>1</v>
      </c>
      <c r="U92" s="58">
        <v>9.068824E-5</v>
      </c>
      <c r="V92" s="58">
        <v>3.0942829999999999E-4</v>
      </c>
      <c r="W92" s="52" t="s">
        <v>640</v>
      </c>
      <c r="X92" s="52" t="s">
        <v>2120</v>
      </c>
      <c r="Y92" s="54" t="s">
        <v>825</v>
      </c>
      <c r="Z92" s="53">
        <v>5</v>
      </c>
      <c r="AA92" s="53">
        <v>0</v>
      </c>
      <c r="AB92" s="52" t="s">
        <v>640</v>
      </c>
      <c r="AD92" s="52" t="s">
        <v>643</v>
      </c>
      <c r="AE92" s="52" t="s">
        <v>832</v>
      </c>
      <c r="AF92" s="51">
        <v>155</v>
      </c>
      <c r="AH92" s="62">
        <v>94.99</v>
      </c>
      <c r="AI92" s="51">
        <v>33</v>
      </c>
      <c r="AJ92" s="62"/>
    </row>
    <row r="93" spans="1:36" ht="13.5" customHeight="1" x14ac:dyDescent="0.2">
      <c r="A93" s="52" t="s">
        <v>833</v>
      </c>
      <c r="B93" s="53">
        <v>3</v>
      </c>
      <c r="C93" s="52">
        <v>192</v>
      </c>
      <c r="D93" s="53">
        <v>112</v>
      </c>
      <c r="E93" s="52">
        <v>65</v>
      </c>
      <c r="F93" s="53">
        <v>48</v>
      </c>
      <c r="G93" s="52" t="s">
        <v>637</v>
      </c>
      <c r="H93" s="54" t="s">
        <v>834</v>
      </c>
      <c r="I93" s="52" t="s">
        <v>2122</v>
      </c>
      <c r="J93" s="52">
        <v>21216</v>
      </c>
      <c r="K93" s="55">
        <v>2.6684220000000002E-2</v>
      </c>
      <c r="L93" s="54" t="s">
        <v>825</v>
      </c>
      <c r="M93" s="56">
        <v>15.190037273231336</v>
      </c>
      <c r="N93" s="57">
        <v>2.4765833366729089</v>
      </c>
      <c r="O93" s="53">
        <v>1.5737164092278217</v>
      </c>
      <c r="P93" s="52" t="s">
        <v>640</v>
      </c>
      <c r="Q93" s="52" t="s">
        <v>2013</v>
      </c>
      <c r="R93" s="52" t="s">
        <v>696</v>
      </c>
      <c r="S93" s="52" t="s">
        <v>799</v>
      </c>
      <c r="T93" s="51">
        <v>5</v>
      </c>
      <c r="U93" s="58">
        <v>1.5548800000000001E-4</v>
      </c>
      <c r="V93" s="58">
        <v>5.3052500000000001E-4</v>
      </c>
      <c r="W93" s="52" t="s">
        <v>640</v>
      </c>
      <c r="X93" s="52" t="s">
        <v>2120</v>
      </c>
      <c r="Y93" s="54" t="s">
        <v>825</v>
      </c>
      <c r="Z93" s="53">
        <v>5</v>
      </c>
      <c r="AA93" s="53">
        <v>2</v>
      </c>
      <c r="AB93" s="52" t="s">
        <v>640</v>
      </c>
      <c r="AD93" s="52" t="s">
        <v>643</v>
      </c>
      <c r="AE93" s="52" t="s">
        <v>835</v>
      </c>
      <c r="AF93" s="51">
        <v>710</v>
      </c>
      <c r="AH93" s="62">
        <v>76.989999999999995</v>
      </c>
      <c r="AI93" s="51">
        <v>41</v>
      </c>
      <c r="AJ93" s="62"/>
    </row>
    <row r="94" spans="1:36" ht="13.5" customHeight="1" x14ac:dyDescent="0.2">
      <c r="A94" s="52" t="s">
        <v>836</v>
      </c>
      <c r="B94" s="53">
        <v>1</v>
      </c>
      <c r="C94" s="52">
        <v>168</v>
      </c>
      <c r="D94" s="53">
        <v>113</v>
      </c>
      <c r="E94" s="52">
        <v>60</v>
      </c>
      <c r="F94" s="53">
        <v>22</v>
      </c>
      <c r="G94" s="52" t="s">
        <v>637</v>
      </c>
      <c r="H94" s="54" t="s">
        <v>837</v>
      </c>
      <c r="I94" s="52" t="s">
        <v>2122</v>
      </c>
      <c r="J94" s="52">
        <v>69744</v>
      </c>
      <c r="K94" s="55">
        <v>1.5146029999999999</v>
      </c>
      <c r="L94" s="54" t="s">
        <v>838</v>
      </c>
      <c r="M94" s="56">
        <v>19.745295081716627</v>
      </c>
      <c r="N94" s="57">
        <v>2.7028454264937412</v>
      </c>
      <c r="O94" s="53">
        <v>1.6440332802269366</v>
      </c>
      <c r="P94" s="52" t="s">
        <v>640</v>
      </c>
      <c r="Q94" s="52" t="s">
        <v>2014</v>
      </c>
      <c r="R94" s="52" t="s">
        <v>696</v>
      </c>
      <c r="S94" s="52" t="s">
        <v>799</v>
      </c>
      <c r="T94" s="51">
        <v>8</v>
      </c>
      <c r="U94" s="58">
        <v>0.35406969999999999</v>
      </c>
      <c r="V94" s="58">
        <v>1.208086</v>
      </c>
      <c r="W94" s="52" t="s">
        <v>640</v>
      </c>
      <c r="X94" s="52" t="s">
        <v>2120</v>
      </c>
      <c r="Y94" s="54" t="s">
        <v>838</v>
      </c>
      <c r="Z94" s="53">
        <v>5</v>
      </c>
      <c r="AA94" s="53">
        <v>0</v>
      </c>
      <c r="AB94" s="52" t="s">
        <v>640</v>
      </c>
      <c r="AD94" s="52" t="s">
        <v>643</v>
      </c>
      <c r="AE94" s="52" t="s">
        <v>848</v>
      </c>
      <c r="AF94" s="51">
        <v>922</v>
      </c>
      <c r="AH94" s="62">
        <v>36.979999999999997</v>
      </c>
      <c r="AI94" s="51">
        <v>19</v>
      </c>
      <c r="AJ94" s="62"/>
    </row>
    <row r="95" spans="1:36" ht="13.5" customHeight="1" x14ac:dyDescent="0.2">
      <c r="A95" s="52" t="s">
        <v>849</v>
      </c>
      <c r="B95" s="53">
        <v>2</v>
      </c>
      <c r="C95" s="52">
        <v>151</v>
      </c>
      <c r="D95" s="53">
        <v>152</v>
      </c>
      <c r="E95" s="52">
        <v>35</v>
      </c>
      <c r="F95" s="53">
        <v>61</v>
      </c>
      <c r="G95" s="52" t="s">
        <v>637</v>
      </c>
      <c r="H95" s="54" t="s">
        <v>850</v>
      </c>
      <c r="I95" s="52" t="s">
        <v>2122</v>
      </c>
      <c r="J95" s="52">
        <v>75127</v>
      </c>
      <c r="K95" s="55">
        <v>1.9954639999999999</v>
      </c>
      <c r="L95" s="54" t="s">
        <v>851</v>
      </c>
      <c r="M95" s="56">
        <v>21.408072933852534</v>
      </c>
      <c r="N95" s="57">
        <v>2.7766801689431508</v>
      </c>
      <c r="O95" s="53">
        <v>1.6663373514817312</v>
      </c>
      <c r="P95" s="52" t="s">
        <v>640</v>
      </c>
      <c r="Q95" s="52" t="s">
        <v>2015</v>
      </c>
      <c r="R95" s="52" t="s">
        <v>696</v>
      </c>
      <c r="S95" s="52" t="s">
        <v>799</v>
      </c>
      <c r="T95" s="51">
        <v>3</v>
      </c>
      <c r="U95" s="58">
        <v>4.559563E-3</v>
      </c>
      <c r="V95" s="58">
        <v>1.555723E-2</v>
      </c>
      <c r="W95" s="52" t="s">
        <v>640</v>
      </c>
      <c r="X95" s="52" t="s">
        <v>2120</v>
      </c>
      <c r="Y95" s="54" t="s">
        <v>851</v>
      </c>
      <c r="Z95" s="53">
        <v>5</v>
      </c>
      <c r="AA95" s="53">
        <v>0</v>
      </c>
      <c r="AB95" s="52" t="s">
        <v>640</v>
      </c>
      <c r="AD95" s="52" t="s">
        <v>643</v>
      </c>
      <c r="AE95" s="52" t="s">
        <v>852</v>
      </c>
      <c r="AF95" s="51">
        <v>498</v>
      </c>
      <c r="AH95" s="62">
        <v>33.99</v>
      </c>
      <c r="AI95" s="51">
        <v>44</v>
      </c>
      <c r="AJ95" s="62"/>
    </row>
    <row r="96" spans="1:36" ht="13.5" customHeight="1" x14ac:dyDescent="0.2">
      <c r="A96" s="52" t="s">
        <v>853</v>
      </c>
      <c r="B96" s="53">
        <v>4</v>
      </c>
      <c r="C96" s="52">
        <v>113</v>
      </c>
      <c r="D96" s="53">
        <v>128</v>
      </c>
      <c r="E96" s="52">
        <v>89</v>
      </c>
      <c r="F96" s="53">
        <v>98</v>
      </c>
      <c r="G96" s="52" t="s">
        <v>637</v>
      </c>
      <c r="H96" s="54" t="s">
        <v>850</v>
      </c>
      <c r="I96" s="52" t="s">
        <v>2122</v>
      </c>
      <c r="J96" s="52">
        <v>84738</v>
      </c>
      <c r="K96" s="55">
        <v>2.3613309999999998E-2</v>
      </c>
      <c r="L96" s="54" t="s">
        <v>854</v>
      </c>
      <c r="M96" s="56">
        <v>10.177279539211236</v>
      </c>
      <c r="N96" s="57">
        <v>2.167091429039802</v>
      </c>
      <c r="O96" s="53">
        <v>1.4721044219211497</v>
      </c>
      <c r="P96" s="52" t="s">
        <v>640</v>
      </c>
      <c r="Q96" s="52" t="s">
        <v>2016</v>
      </c>
      <c r="R96" s="52" t="s">
        <v>855</v>
      </c>
      <c r="S96" s="52" t="s">
        <v>799</v>
      </c>
      <c r="T96" s="51">
        <v>7</v>
      </c>
      <c r="U96" s="58">
        <v>1.355649E-4</v>
      </c>
      <c r="V96" s="58">
        <v>4.625473E-4</v>
      </c>
      <c r="W96" s="52" t="s">
        <v>640</v>
      </c>
      <c r="X96" s="52" t="s">
        <v>2120</v>
      </c>
      <c r="Y96" s="54" t="s">
        <v>854</v>
      </c>
      <c r="Z96" s="53">
        <v>5</v>
      </c>
      <c r="AA96" s="53">
        <v>0</v>
      </c>
      <c r="AB96" s="52" t="s">
        <v>640</v>
      </c>
      <c r="AD96" s="52" t="s">
        <v>643</v>
      </c>
      <c r="AE96" s="52" t="s">
        <v>856</v>
      </c>
      <c r="AF96" s="51">
        <v>556</v>
      </c>
      <c r="AH96" s="62">
        <v>31.97</v>
      </c>
      <c r="AI96" s="51">
        <v>30</v>
      </c>
      <c r="AJ96" s="62"/>
    </row>
    <row r="97" spans="1:36" ht="13.5" customHeight="1" x14ac:dyDescent="0.2">
      <c r="A97" s="52" t="s">
        <v>857</v>
      </c>
      <c r="B97" s="53">
        <v>2</v>
      </c>
      <c r="C97" s="52">
        <v>125</v>
      </c>
      <c r="D97" s="53">
        <v>128</v>
      </c>
      <c r="E97" s="52">
        <v>41</v>
      </c>
      <c r="F97" s="53">
        <v>35</v>
      </c>
      <c r="G97" s="52" t="s">
        <v>637</v>
      </c>
      <c r="H97" s="54" t="s">
        <v>858</v>
      </c>
      <c r="I97" s="52" t="s">
        <v>2122</v>
      </c>
      <c r="J97" s="52">
        <v>53870</v>
      </c>
      <c r="K97" s="55">
        <v>2.0545770000000001E-2</v>
      </c>
      <c r="L97" s="54" t="s">
        <v>854</v>
      </c>
      <c r="M97" s="56">
        <v>15.163883727289756</v>
      </c>
      <c r="N97" s="57">
        <v>2.4751611622995702</v>
      </c>
      <c r="O97" s="53">
        <v>1.5732644921625767</v>
      </c>
      <c r="P97" s="52" t="s">
        <v>640</v>
      </c>
      <c r="Q97" s="52" t="s">
        <v>2017</v>
      </c>
      <c r="R97" s="52" t="s">
        <v>696</v>
      </c>
      <c r="S97" s="52" t="s">
        <v>799</v>
      </c>
      <c r="T97" s="51">
        <v>5</v>
      </c>
      <c r="U97" s="58">
        <v>1.213748E-4</v>
      </c>
      <c r="V97" s="58">
        <v>4.1413099999999998E-4</v>
      </c>
      <c r="W97" s="52" t="s">
        <v>640</v>
      </c>
      <c r="X97" s="52" t="s">
        <v>2120</v>
      </c>
      <c r="Y97" s="54" t="s">
        <v>854</v>
      </c>
      <c r="Z97" s="53">
        <v>5</v>
      </c>
      <c r="AA97" s="53">
        <v>0</v>
      </c>
      <c r="AB97" s="52" t="s">
        <v>640</v>
      </c>
      <c r="AD97" s="52" t="s">
        <v>643</v>
      </c>
      <c r="AE97" s="52" t="s">
        <v>860</v>
      </c>
      <c r="AF97" s="51">
        <v>149</v>
      </c>
      <c r="AH97" s="62">
        <v>69.989999999999995</v>
      </c>
      <c r="AI97" s="51">
        <v>3</v>
      </c>
      <c r="AJ97" s="62"/>
    </row>
    <row r="98" spans="1:36" ht="13.5" customHeight="1" x14ac:dyDescent="0.2">
      <c r="A98" s="52" t="s">
        <v>861</v>
      </c>
      <c r="B98" s="53">
        <v>5</v>
      </c>
      <c r="C98" s="52">
        <v>137</v>
      </c>
      <c r="D98" s="53">
        <v>103</v>
      </c>
      <c r="E98" s="52">
        <v>94</v>
      </c>
      <c r="F98" s="53">
        <v>96</v>
      </c>
      <c r="G98" s="52" t="s">
        <v>637</v>
      </c>
      <c r="H98" s="54" t="s">
        <v>838</v>
      </c>
      <c r="I98" s="52" t="s">
        <v>2122</v>
      </c>
      <c r="J98" s="52">
        <v>59431</v>
      </c>
      <c r="K98" s="55">
        <v>2.0546700000000001E-2</v>
      </c>
      <c r="L98" s="54" t="s">
        <v>854</v>
      </c>
      <c r="M98" s="56">
        <v>13.163887901334439</v>
      </c>
      <c r="N98" s="57">
        <v>2.36117435935232</v>
      </c>
      <c r="O98" s="53">
        <v>1.5366113234492058</v>
      </c>
      <c r="P98" s="52" t="s">
        <v>640</v>
      </c>
      <c r="Q98" s="52" t="s">
        <v>2018</v>
      </c>
      <c r="R98" s="52" t="s">
        <v>855</v>
      </c>
      <c r="S98" s="52" t="s">
        <v>799</v>
      </c>
      <c r="T98" s="51">
        <v>3</v>
      </c>
      <c r="U98" s="58">
        <v>1.213917E-4</v>
      </c>
      <c r="V98" s="58">
        <v>4.1418850000000002E-4</v>
      </c>
      <c r="W98" s="52" t="s">
        <v>640</v>
      </c>
      <c r="X98" s="52" t="s">
        <v>2120</v>
      </c>
      <c r="Y98" s="54" t="s">
        <v>854</v>
      </c>
      <c r="Z98" s="53">
        <v>5</v>
      </c>
      <c r="AA98" s="53">
        <v>0</v>
      </c>
      <c r="AB98" s="52" t="s">
        <v>640</v>
      </c>
      <c r="AD98" s="52" t="s">
        <v>643</v>
      </c>
      <c r="AE98" s="52" t="s">
        <v>862</v>
      </c>
      <c r="AF98" s="51">
        <v>188</v>
      </c>
      <c r="AH98" s="62">
        <v>98.98</v>
      </c>
      <c r="AI98" s="51">
        <v>25</v>
      </c>
      <c r="AJ98" s="62"/>
    </row>
    <row r="99" spans="1:36" ht="13.5" customHeight="1" x14ac:dyDescent="0.2">
      <c r="A99" s="52" t="s">
        <v>863</v>
      </c>
      <c r="B99" s="53">
        <v>5</v>
      </c>
      <c r="C99" s="52">
        <v>157</v>
      </c>
      <c r="D99" s="53">
        <v>138</v>
      </c>
      <c r="E99" s="52">
        <v>92</v>
      </c>
      <c r="F99" s="53">
        <v>52</v>
      </c>
      <c r="G99" s="52" t="s">
        <v>637</v>
      </c>
      <c r="H99" s="54" t="s">
        <v>864</v>
      </c>
      <c r="I99" s="52" t="s">
        <v>2122</v>
      </c>
      <c r="J99" s="52">
        <v>64635</v>
      </c>
      <c r="K99" s="55">
        <v>0.51622190000000001</v>
      </c>
      <c r="L99" s="54" t="s">
        <v>865</v>
      </c>
      <c r="M99" s="56">
        <v>17.234707738412979</v>
      </c>
      <c r="N99" s="57">
        <v>2.5830608734496954</v>
      </c>
      <c r="O99" s="53">
        <v>1.607190366275786</v>
      </c>
      <c r="P99" s="52" t="s">
        <v>640</v>
      </c>
      <c r="Q99" s="52" t="s">
        <v>2019</v>
      </c>
      <c r="R99" s="52" t="s">
        <v>855</v>
      </c>
      <c r="S99" s="52" t="s">
        <v>799</v>
      </c>
      <c r="T99" s="51">
        <v>2</v>
      </c>
      <c r="U99" s="58">
        <v>1.23321E-3</v>
      </c>
      <c r="V99" s="58">
        <v>4.2077119999999997E-3</v>
      </c>
      <c r="W99" s="52" t="s">
        <v>640</v>
      </c>
      <c r="X99" s="52" t="s">
        <v>2120</v>
      </c>
      <c r="Y99" s="54" t="s">
        <v>865</v>
      </c>
      <c r="Z99" s="53">
        <v>5</v>
      </c>
      <c r="AA99" s="53">
        <v>0</v>
      </c>
      <c r="AB99" s="52" t="s">
        <v>640</v>
      </c>
      <c r="AD99" s="52" t="s">
        <v>643</v>
      </c>
      <c r="AE99" s="52" t="s">
        <v>866</v>
      </c>
      <c r="AF99" s="51">
        <v>139</v>
      </c>
      <c r="AH99" s="62">
        <v>39.979999999999997</v>
      </c>
      <c r="AI99" s="51">
        <v>2</v>
      </c>
      <c r="AJ99" s="62"/>
    </row>
    <row r="100" spans="1:36" ht="13.5" customHeight="1" x14ac:dyDescent="0.2">
      <c r="A100" s="52" t="s">
        <v>867</v>
      </c>
      <c r="B100" s="53">
        <v>3</v>
      </c>
      <c r="C100" s="52">
        <v>102</v>
      </c>
      <c r="D100" s="53">
        <v>107</v>
      </c>
      <c r="E100" s="52">
        <v>45</v>
      </c>
      <c r="F100" s="53">
        <v>31</v>
      </c>
      <c r="G100" s="52" t="s">
        <v>637</v>
      </c>
      <c r="H100" s="54" t="s">
        <v>868</v>
      </c>
      <c r="I100" s="52" t="s">
        <v>2122</v>
      </c>
      <c r="J100" s="52">
        <v>99712</v>
      </c>
      <c r="K100" s="55">
        <v>0.79040849999999996</v>
      </c>
      <c r="L100" s="54" t="s">
        <v>865</v>
      </c>
      <c r="M100" s="56">
        <v>19.679457711236363</v>
      </c>
      <c r="N100" s="57">
        <v>2.6998380200602128</v>
      </c>
      <c r="O100" s="53">
        <v>1.6431183828501867</v>
      </c>
      <c r="P100" s="52" t="s">
        <v>640</v>
      </c>
      <c r="Q100" s="52" t="s">
        <v>2020</v>
      </c>
      <c r="R100" s="52" t="s">
        <v>696</v>
      </c>
      <c r="S100" s="52" t="s">
        <v>799</v>
      </c>
      <c r="T100" s="51">
        <v>6</v>
      </c>
      <c r="U100" s="58">
        <v>1.6182010000000001E-3</v>
      </c>
      <c r="V100" s="58">
        <v>5.521303E-3</v>
      </c>
      <c r="W100" s="52" t="s">
        <v>640</v>
      </c>
      <c r="X100" s="52" t="s">
        <v>2120</v>
      </c>
      <c r="Y100" s="54" t="s">
        <v>865</v>
      </c>
      <c r="Z100" s="53">
        <v>5</v>
      </c>
      <c r="AA100" s="53">
        <v>0</v>
      </c>
      <c r="AB100" s="52" t="s">
        <v>640</v>
      </c>
      <c r="AD100" s="52" t="s">
        <v>643</v>
      </c>
      <c r="AE100" s="52" t="s">
        <v>869</v>
      </c>
      <c r="AF100" s="51">
        <v>444</v>
      </c>
      <c r="AH100" s="62">
        <v>30.98</v>
      </c>
      <c r="AI100" s="51">
        <v>42</v>
      </c>
      <c r="AJ100" s="62"/>
    </row>
    <row r="101" spans="1:36" ht="13.5" customHeight="1" x14ac:dyDescent="0.2">
      <c r="A101" s="52" t="s">
        <v>870</v>
      </c>
      <c r="B101" s="53">
        <v>2</v>
      </c>
      <c r="C101" s="52">
        <v>199</v>
      </c>
      <c r="D101" s="53">
        <v>143</v>
      </c>
      <c r="E101" s="52">
        <v>47</v>
      </c>
      <c r="F101" s="53">
        <v>99</v>
      </c>
      <c r="G101" s="52" t="s">
        <v>637</v>
      </c>
      <c r="H101" s="54" t="s">
        <v>864</v>
      </c>
      <c r="I101" s="52" t="s">
        <v>2122</v>
      </c>
      <c r="J101" s="52">
        <v>98307</v>
      </c>
      <c r="K101" s="55">
        <v>1.3373729999999999</v>
      </c>
      <c r="L101" s="54" t="s">
        <v>865</v>
      </c>
      <c r="M101" s="56">
        <v>21.49382144243053</v>
      </c>
      <c r="N101" s="57">
        <v>2.7803824949628457</v>
      </c>
      <c r="O101" s="53">
        <v>1.6674478987251282</v>
      </c>
      <c r="P101" s="52" t="s">
        <v>640</v>
      </c>
      <c r="Q101" s="52" t="s">
        <v>2021</v>
      </c>
      <c r="R101" s="52" t="s">
        <v>855</v>
      </c>
      <c r="S101" s="52" t="s">
        <v>799</v>
      </c>
      <c r="T101" s="51">
        <v>6</v>
      </c>
      <c r="U101" s="58">
        <v>1.2601020000000001E-4</v>
      </c>
      <c r="V101" s="58">
        <v>4.2994669999999997E-4</v>
      </c>
      <c r="W101" s="52" t="s">
        <v>640</v>
      </c>
      <c r="X101" s="52" t="s">
        <v>2120</v>
      </c>
      <c r="Y101" s="54" t="s">
        <v>865</v>
      </c>
      <c r="Z101" s="53">
        <v>5</v>
      </c>
      <c r="AA101" s="53">
        <v>0</v>
      </c>
      <c r="AB101" s="52" t="s">
        <v>640</v>
      </c>
      <c r="AD101" s="52" t="s">
        <v>643</v>
      </c>
      <c r="AE101" s="52" t="s">
        <v>871</v>
      </c>
      <c r="AF101" s="51">
        <v>490</v>
      </c>
      <c r="AH101" s="62">
        <v>55.97</v>
      </c>
      <c r="AI101" s="51">
        <v>29</v>
      </c>
      <c r="AJ101" s="62"/>
    </row>
    <row r="102" spans="1:36" ht="13.5" customHeight="1" x14ac:dyDescent="0.2">
      <c r="A102" s="52" t="s">
        <v>872</v>
      </c>
      <c r="B102" s="53">
        <v>2</v>
      </c>
      <c r="C102" s="52">
        <v>106</v>
      </c>
      <c r="D102" s="53">
        <v>120</v>
      </c>
      <c r="E102" s="52">
        <v>31</v>
      </c>
      <c r="F102" s="53">
        <v>90</v>
      </c>
      <c r="G102" s="52" t="s">
        <v>637</v>
      </c>
      <c r="H102" s="54" t="s">
        <v>864</v>
      </c>
      <c r="I102" s="52" t="s">
        <v>2122</v>
      </c>
      <c r="J102" s="52">
        <v>51130</v>
      </c>
      <c r="K102" s="55">
        <v>0.1079465</v>
      </c>
      <c r="L102" s="54" t="s">
        <v>873</v>
      </c>
      <c r="M102" s="56">
        <v>15.436498626762255</v>
      </c>
      <c r="N102" s="57">
        <v>2.4899058918730468</v>
      </c>
      <c r="O102" s="53">
        <v>1.577943564223083</v>
      </c>
      <c r="P102" s="52" t="s">
        <v>640</v>
      </c>
      <c r="Q102" s="52" t="s">
        <v>2022</v>
      </c>
      <c r="R102" s="52" t="s">
        <v>855</v>
      </c>
      <c r="S102" s="52" t="s">
        <v>799</v>
      </c>
      <c r="T102" s="51">
        <v>9</v>
      </c>
      <c r="U102" s="58">
        <v>3.2753360000000001E-4</v>
      </c>
      <c r="V102" s="58">
        <v>1.117545E-3</v>
      </c>
      <c r="W102" s="52" t="s">
        <v>640</v>
      </c>
      <c r="X102" s="52" t="s">
        <v>2120</v>
      </c>
      <c r="Y102" s="54" t="s">
        <v>873</v>
      </c>
      <c r="Z102" s="53">
        <v>5</v>
      </c>
      <c r="AA102" s="53">
        <v>0</v>
      </c>
      <c r="AB102" s="52" t="s">
        <v>640</v>
      </c>
      <c r="AD102" s="52" t="s">
        <v>643</v>
      </c>
      <c r="AE102" s="52" t="s">
        <v>875</v>
      </c>
      <c r="AF102" s="51">
        <v>695</v>
      </c>
      <c r="AH102" s="62">
        <v>72.989999999999995</v>
      </c>
      <c r="AI102" s="51">
        <v>5</v>
      </c>
      <c r="AJ102" s="62"/>
    </row>
    <row r="103" spans="1:36" ht="13.5" customHeight="1" x14ac:dyDescent="0.2">
      <c r="A103" s="52" t="s">
        <v>876</v>
      </c>
      <c r="B103" s="53">
        <v>2</v>
      </c>
      <c r="C103" s="52">
        <v>101</v>
      </c>
      <c r="D103" s="53">
        <v>117</v>
      </c>
      <c r="E103" s="52">
        <v>63</v>
      </c>
      <c r="F103" s="53">
        <v>45</v>
      </c>
      <c r="G103" s="52" t="s">
        <v>637</v>
      </c>
      <c r="H103" s="54" t="s">
        <v>877</v>
      </c>
      <c r="I103" s="52" t="s">
        <v>2122</v>
      </c>
      <c r="J103" s="52">
        <v>60357</v>
      </c>
      <c r="K103" s="55">
        <v>0.12694910000000001</v>
      </c>
      <c r="L103" s="54" t="s">
        <v>865</v>
      </c>
      <c r="M103" s="56">
        <v>17.483248272045067</v>
      </c>
      <c r="N103" s="57">
        <v>2.5954183745633381</v>
      </c>
      <c r="O103" s="53">
        <v>1.6110302214928613</v>
      </c>
      <c r="P103" s="52" t="s">
        <v>640</v>
      </c>
      <c r="Q103" s="52" t="s">
        <v>2023</v>
      </c>
      <c r="R103" s="52" t="s">
        <v>855</v>
      </c>
      <c r="S103" s="52" t="s">
        <v>799</v>
      </c>
      <c r="T103" s="51">
        <v>8</v>
      </c>
      <c r="U103" s="58">
        <v>4.0680060000000001E-4</v>
      </c>
      <c r="V103" s="58">
        <v>1.388004E-3</v>
      </c>
      <c r="W103" s="52" t="s">
        <v>640</v>
      </c>
      <c r="X103" s="52" t="s">
        <v>2120</v>
      </c>
      <c r="Y103" s="54" t="s">
        <v>865</v>
      </c>
      <c r="Z103" s="53">
        <v>5</v>
      </c>
      <c r="AA103" s="53">
        <v>0</v>
      </c>
      <c r="AB103" s="52" t="s">
        <v>640</v>
      </c>
      <c r="AD103" s="52" t="s">
        <v>643</v>
      </c>
      <c r="AE103" s="52" t="s">
        <v>878</v>
      </c>
      <c r="AF103" s="51">
        <v>626</v>
      </c>
      <c r="AH103" s="62">
        <v>80.989999999999995</v>
      </c>
      <c r="AI103" s="51">
        <v>36</v>
      </c>
      <c r="AJ103" s="62"/>
    </row>
    <row r="104" spans="1:36" ht="13.5" customHeight="1" x14ac:dyDescent="0.2">
      <c r="A104" s="52" t="s">
        <v>879</v>
      </c>
      <c r="B104" s="53">
        <v>3</v>
      </c>
      <c r="C104" s="52">
        <v>127</v>
      </c>
      <c r="D104" s="53">
        <v>131</v>
      </c>
      <c r="E104" s="52">
        <v>25</v>
      </c>
      <c r="F104" s="53">
        <v>25</v>
      </c>
      <c r="G104" s="52" t="s">
        <v>637</v>
      </c>
      <c r="H104" s="54" t="s">
        <v>854</v>
      </c>
      <c r="I104" s="52" t="s">
        <v>2122</v>
      </c>
      <c r="J104" s="52">
        <v>68214</v>
      </c>
      <c r="K104" s="55">
        <v>3.6446689999999997E-2</v>
      </c>
      <c r="L104" s="54" t="s">
        <v>880</v>
      </c>
      <c r="M104" s="56">
        <v>19.227356852118206</v>
      </c>
      <c r="N104" s="57">
        <v>2.6790029730473028</v>
      </c>
      <c r="O104" s="53">
        <v>1.6367660104753223</v>
      </c>
      <c r="P104" s="52" t="s">
        <v>640</v>
      </c>
      <c r="Q104" s="52" t="s">
        <v>2024</v>
      </c>
      <c r="R104" s="52" t="s">
        <v>855</v>
      </c>
      <c r="S104" s="52" t="s">
        <v>799</v>
      </c>
      <c r="T104" s="51">
        <v>6</v>
      </c>
      <c r="U104" s="58">
        <v>2.1354969999999999E-4</v>
      </c>
      <c r="V104" s="58">
        <v>7.2863159999999997E-4</v>
      </c>
      <c r="W104" s="52" t="s">
        <v>640</v>
      </c>
      <c r="X104" s="52" t="s">
        <v>2120</v>
      </c>
      <c r="Y104" s="54" t="s">
        <v>880</v>
      </c>
      <c r="Z104" s="53">
        <v>5</v>
      </c>
      <c r="AA104" s="53">
        <v>0</v>
      </c>
      <c r="AB104" s="52" t="s">
        <v>640</v>
      </c>
      <c r="AD104" s="52" t="s">
        <v>643</v>
      </c>
      <c r="AE104" s="52" t="s">
        <v>881</v>
      </c>
      <c r="AF104" s="51">
        <v>113</v>
      </c>
      <c r="AH104" s="62">
        <v>63.97</v>
      </c>
      <c r="AI104" s="51">
        <v>20</v>
      </c>
      <c r="AJ104" s="62"/>
    </row>
    <row r="105" spans="1:36" ht="13.5" customHeight="1" x14ac:dyDescent="0.2">
      <c r="A105" s="52" t="s">
        <v>882</v>
      </c>
      <c r="B105" s="53">
        <v>5</v>
      </c>
      <c r="C105" s="52">
        <v>134</v>
      </c>
      <c r="D105" s="53">
        <v>139</v>
      </c>
      <c r="E105" s="52">
        <v>84</v>
      </c>
      <c r="F105" s="53">
        <v>85</v>
      </c>
      <c r="G105" s="52" t="s">
        <v>637</v>
      </c>
      <c r="H105" s="54" t="s">
        <v>883</v>
      </c>
      <c r="I105" s="52" t="s">
        <v>2122</v>
      </c>
      <c r="J105" s="52">
        <v>81546</v>
      </c>
      <c r="K105" s="55">
        <v>0.1525976</v>
      </c>
      <c r="L105" s="54" t="s">
        <v>884</v>
      </c>
      <c r="M105" s="56">
        <v>17.543235027802304</v>
      </c>
      <c r="N105" s="57">
        <v>2.5983833652201627</v>
      </c>
      <c r="O105" s="53">
        <v>1.611950174546398</v>
      </c>
      <c r="P105" s="52" t="s">
        <v>640</v>
      </c>
      <c r="Q105" s="52" t="s">
        <v>2025</v>
      </c>
      <c r="R105" s="52" t="s">
        <v>855</v>
      </c>
      <c r="S105" s="52" t="s">
        <v>799</v>
      </c>
      <c r="T105" s="51">
        <v>4</v>
      </c>
      <c r="U105" s="58">
        <v>4.4746960000000002E-4</v>
      </c>
      <c r="V105" s="58">
        <v>1.5267659999999999E-3</v>
      </c>
      <c r="W105" s="52" t="s">
        <v>640</v>
      </c>
      <c r="X105" s="52" t="s">
        <v>2120</v>
      </c>
      <c r="Y105" s="54" t="s">
        <v>884</v>
      </c>
      <c r="Z105" s="53">
        <v>5</v>
      </c>
      <c r="AA105" s="53">
        <v>0</v>
      </c>
      <c r="AB105" s="52" t="s">
        <v>640</v>
      </c>
      <c r="AD105" s="52" t="s">
        <v>643</v>
      </c>
      <c r="AE105" s="52" t="s">
        <v>887</v>
      </c>
      <c r="AF105" s="51">
        <v>391</v>
      </c>
      <c r="AH105" s="62">
        <v>35.979999999999997</v>
      </c>
      <c r="AI105" s="51">
        <v>37</v>
      </c>
      <c r="AJ105" s="62"/>
    </row>
    <row r="106" spans="1:36" ht="13.5" customHeight="1" x14ac:dyDescent="0.2">
      <c r="A106" s="52" t="s">
        <v>888</v>
      </c>
      <c r="B106" s="53">
        <v>1</v>
      </c>
      <c r="C106" s="52">
        <v>191</v>
      </c>
      <c r="D106" s="53">
        <v>159</v>
      </c>
      <c r="E106" s="52">
        <v>60</v>
      </c>
      <c r="F106" s="53">
        <v>70</v>
      </c>
      <c r="G106" s="52" t="s">
        <v>637</v>
      </c>
      <c r="H106" s="54" t="s">
        <v>889</v>
      </c>
      <c r="I106" s="52" t="s">
        <v>2122</v>
      </c>
      <c r="J106" s="52">
        <v>87606</v>
      </c>
      <c r="K106" s="55">
        <v>2.7793000000000001</v>
      </c>
      <c r="L106" s="54" t="s">
        <v>890</v>
      </c>
      <c r="M106" s="56">
        <v>15.446423270787136</v>
      </c>
      <c r="N106" s="57">
        <v>2.4904393922948742</v>
      </c>
      <c r="O106" s="53">
        <v>1.5781126044407841</v>
      </c>
      <c r="P106" s="52" t="s">
        <v>640</v>
      </c>
      <c r="Q106" s="52" t="s">
        <v>2026</v>
      </c>
      <c r="R106" s="52" t="s">
        <v>855</v>
      </c>
      <c r="S106" s="52" t="s">
        <v>799</v>
      </c>
      <c r="T106" s="51">
        <v>6</v>
      </c>
      <c r="U106" s="58">
        <v>8.284975E-3</v>
      </c>
      <c r="V106" s="58">
        <v>2.8268330000000001E-2</v>
      </c>
      <c r="W106" s="52" t="s">
        <v>640</v>
      </c>
      <c r="X106" s="52" t="s">
        <v>2120</v>
      </c>
      <c r="Y106" s="54" t="s">
        <v>890</v>
      </c>
      <c r="Z106" s="53">
        <v>5</v>
      </c>
      <c r="AA106" s="53">
        <v>0</v>
      </c>
      <c r="AB106" s="52" t="s">
        <v>640</v>
      </c>
      <c r="AD106" s="52" t="s">
        <v>643</v>
      </c>
      <c r="AE106" s="52" t="s">
        <v>891</v>
      </c>
      <c r="AF106" s="51">
        <v>696</v>
      </c>
      <c r="AH106" s="62">
        <v>89.97</v>
      </c>
      <c r="AI106" s="51">
        <v>28</v>
      </c>
      <c r="AJ106" s="62"/>
    </row>
    <row r="107" spans="1:36" ht="13.5" customHeight="1" x14ac:dyDescent="0.2">
      <c r="A107" s="52" t="s">
        <v>892</v>
      </c>
      <c r="B107" s="53">
        <v>5</v>
      </c>
      <c r="C107" s="52">
        <v>107</v>
      </c>
      <c r="D107" s="53">
        <v>140</v>
      </c>
      <c r="E107" s="52">
        <v>41</v>
      </c>
      <c r="F107" s="53">
        <v>45</v>
      </c>
      <c r="G107" s="52" t="s">
        <v>637</v>
      </c>
      <c r="H107" s="54" t="s">
        <v>893</v>
      </c>
      <c r="I107" s="52" t="s">
        <v>2122</v>
      </c>
      <c r="J107" s="52">
        <v>41594</v>
      </c>
      <c r="K107" s="55">
        <v>0.32801079999999999</v>
      </c>
      <c r="L107" s="54" t="s">
        <v>894</v>
      </c>
      <c r="M107" s="56">
        <v>11.900733071262433</v>
      </c>
      <c r="N107" s="57">
        <v>2.2830980936407603</v>
      </c>
      <c r="O107" s="53">
        <v>1.5109924201136022</v>
      </c>
      <c r="P107" s="52" t="s">
        <v>640</v>
      </c>
      <c r="Q107" s="52" t="s">
        <v>2027</v>
      </c>
      <c r="R107" s="52" t="s">
        <v>855</v>
      </c>
      <c r="S107" s="52" t="s">
        <v>799</v>
      </c>
      <c r="T107" s="51">
        <v>2</v>
      </c>
      <c r="U107" s="58">
        <v>9.6878329999999996E-4</v>
      </c>
      <c r="V107" s="58">
        <v>3.305489E-3</v>
      </c>
      <c r="W107" s="52" t="s">
        <v>640</v>
      </c>
      <c r="X107" s="52" t="s">
        <v>2120</v>
      </c>
      <c r="Y107" s="54" t="s">
        <v>894</v>
      </c>
      <c r="Z107" s="53">
        <v>5</v>
      </c>
      <c r="AA107" s="53">
        <v>0</v>
      </c>
      <c r="AB107" s="52" t="s">
        <v>640</v>
      </c>
      <c r="AD107" s="52" t="s">
        <v>643</v>
      </c>
      <c r="AE107" s="52" t="s">
        <v>895</v>
      </c>
      <c r="AF107" s="51">
        <v>587</v>
      </c>
      <c r="AH107" s="62">
        <v>63.97</v>
      </c>
      <c r="AI107" s="51">
        <v>4</v>
      </c>
      <c r="AJ107" s="62"/>
    </row>
    <row r="108" spans="1:36" ht="13.5" customHeight="1" x14ac:dyDescent="0.2">
      <c r="A108" s="52" t="s">
        <v>896</v>
      </c>
      <c r="B108" s="53">
        <v>5</v>
      </c>
      <c r="C108" s="52">
        <v>117</v>
      </c>
      <c r="D108" s="53">
        <v>149</v>
      </c>
      <c r="E108" s="52">
        <v>43</v>
      </c>
      <c r="F108" s="53">
        <v>66</v>
      </c>
      <c r="G108" s="52" t="s">
        <v>637</v>
      </c>
      <c r="H108" s="54" t="s">
        <v>897</v>
      </c>
      <c r="I108" s="52" t="s">
        <v>2122</v>
      </c>
      <c r="J108" s="52">
        <v>40233</v>
      </c>
      <c r="K108" s="55">
        <v>1.3972789999999999</v>
      </c>
      <c r="L108" s="54" t="s">
        <v>898</v>
      </c>
      <c r="M108" s="56">
        <v>20.57934456501744</v>
      </c>
      <c r="N108" s="57">
        <v>2.7403782562054517</v>
      </c>
      <c r="O108" s="53">
        <v>1.6554087882470154</v>
      </c>
      <c r="P108" s="52" t="s">
        <v>640</v>
      </c>
      <c r="Q108" s="52" t="s">
        <v>2028</v>
      </c>
      <c r="R108" s="52" t="s">
        <v>855</v>
      </c>
      <c r="S108" s="52" t="s">
        <v>799</v>
      </c>
      <c r="T108" s="51">
        <v>8</v>
      </c>
      <c r="U108" s="58">
        <v>4.0051519999999997E-3</v>
      </c>
      <c r="V108" s="58">
        <v>1.366558E-2</v>
      </c>
      <c r="W108" s="52" t="s">
        <v>640</v>
      </c>
      <c r="X108" s="52" t="s">
        <v>2120</v>
      </c>
      <c r="Y108" s="54" t="s">
        <v>898</v>
      </c>
      <c r="Z108" s="53">
        <v>5</v>
      </c>
      <c r="AA108" s="53">
        <v>0</v>
      </c>
      <c r="AB108" s="52" t="s">
        <v>640</v>
      </c>
      <c r="AD108" s="52" t="s">
        <v>643</v>
      </c>
      <c r="AE108" s="52" t="s">
        <v>899</v>
      </c>
      <c r="AF108" s="51">
        <v>968</v>
      </c>
      <c r="AH108" s="62">
        <v>28.99</v>
      </c>
      <c r="AI108" s="51">
        <v>27</v>
      </c>
      <c r="AJ108" s="62"/>
    </row>
    <row r="109" spans="1:36" ht="13.5" customHeight="1" x14ac:dyDescent="0.2">
      <c r="A109" s="52" t="s">
        <v>900</v>
      </c>
      <c r="B109" s="53">
        <v>1</v>
      </c>
      <c r="C109" s="52">
        <v>113</v>
      </c>
      <c r="D109" s="53">
        <v>156</v>
      </c>
      <c r="E109" s="52">
        <v>68</v>
      </c>
      <c r="F109" s="53">
        <v>83</v>
      </c>
      <c r="G109" s="52" t="s">
        <v>637</v>
      </c>
      <c r="H109" s="54" t="s">
        <v>901</v>
      </c>
      <c r="I109" s="52" t="s">
        <v>2122</v>
      </c>
      <c r="J109" s="52">
        <v>66050</v>
      </c>
      <c r="K109" s="55">
        <v>0.83462820000000004</v>
      </c>
      <c r="L109" s="54" t="s">
        <v>902</v>
      </c>
      <c r="M109" s="56">
        <v>15.748208081564826</v>
      </c>
      <c r="N109" s="57">
        <v>2.506553901220903</v>
      </c>
      <c r="O109" s="53">
        <v>1.5832099990907407</v>
      </c>
      <c r="P109" s="52" t="s">
        <v>640</v>
      </c>
      <c r="Q109" s="52" t="s">
        <v>2029</v>
      </c>
      <c r="R109" s="52" t="s">
        <v>855</v>
      </c>
      <c r="S109" s="52" t="s">
        <v>799</v>
      </c>
      <c r="T109" s="51">
        <v>7</v>
      </c>
      <c r="U109" s="58">
        <v>3.2299220000000001E-3</v>
      </c>
      <c r="V109" s="58">
        <v>1.1020490000000001E-2</v>
      </c>
      <c r="W109" s="52" t="s">
        <v>640</v>
      </c>
      <c r="X109" s="52" t="s">
        <v>2120</v>
      </c>
      <c r="Y109" s="54" t="s">
        <v>902</v>
      </c>
      <c r="Z109" s="53">
        <v>5</v>
      </c>
      <c r="AA109" s="53">
        <v>0</v>
      </c>
      <c r="AB109" s="52" t="s">
        <v>640</v>
      </c>
      <c r="AD109" s="52" t="s">
        <v>643</v>
      </c>
      <c r="AE109" s="52" t="s">
        <v>903</v>
      </c>
      <c r="AF109" s="51">
        <v>857</v>
      </c>
      <c r="AH109" s="62">
        <v>9.98</v>
      </c>
      <c r="AI109" s="51">
        <v>23</v>
      </c>
      <c r="AJ109" s="62"/>
    </row>
    <row r="110" spans="1:36" ht="13.5" customHeight="1" x14ac:dyDescent="0.2">
      <c r="A110" s="52" t="s">
        <v>904</v>
      </c>
      <c r="B110" s="53">
        <v>5</v>
      </c>
      <c r="C110" s="52">
        <v>167</v>
      </c>
      <c r="D110" s="53">
        <v>120</v>
      </c>
      <c r="E110" s="52">
        <v>36</v>
      </c>
      <c r="F110" s="53">
        <v>54</v>
      </c>
      <c r="G110" s="52" t="s">
        <v>637</v>
      </c>
      <c r="H110" s="54" t="s">
        <v>901</v>
      </c>
      <c r="I110" s="52" t="s">
        <v>2122</v>
      </c>
      <c r="J110" s="52">
        <v>58389</v>
      </c>
      <c r="K110" s="55">
        <v>2.5462240000000001E-2</v>
      </c>
      <c r="L110" s="54" t="s">
        <v>880</v>
      </c>
      <c r="M110" s="56">
        <v>10.185031159279413</v>
      </c>
      <c r="N110" s="57">
        <v>2.1676414845579535</v>
      </c>
      <c r="O110" s="53">
        <v>1.4722912363245098</v>
      </c>
      <c r="P110" s="52" t="s">
        <v>640</v>
      </c>
      <c r="Q110" s="52" t="s">
        <v>2030</v>
      </c>
      <c r="R110" s="52" t="s">
        <v>855</v>
      </c>
      <c r="S110" s="52" t="s">
        <v>799</v>
      </c>
      <c r="T110" s="51">
        <v>1</v>
      </c>
      <c r="U110" s="58">
        <v>1.4937230000000001E-4</v>
      </c>
      <c r="V110" s="58">
        <v>5.0965820000000003E-4</v>
      </c>
      <c r="W110" s="52" t="s">
        <v>640</v>
      </c>
      <c r="X110" s="52" t="s">
        <v>2120</v>
      </c>
      <c r="Y110" s="54" t="s">
        <v>880</v>
      </c>
      <c r="Z110" s="53">
        <v>5</v>
      </c>
      <c r="AA110" s="53">
        <v>0</v>
      </c>
      <c r="AB110" s="52" t="s">
        <v>640</v>
      </c>
      <c r="AD110" s="52" t="s">
        <v>643</v>
      </c>
      <c r="AE110" s="52" t="s">
        <v>905</v>
      </c>
      <c r="AF110" s="51">
        <v>338</v>
      </c>
      <c r="AH110" s="62">
        <v>36.99</v>
      </c>
      <c r="AI110" s="51">
        <v>3</v>
      </c>
      <c r="AJ110" s="62"/>
    </row>
    <row r="111" spans="1:36" ht="13.5" customHeight="1" x14ac:dyDescent="0.2">
      <c r="A111" s="52" t="s">
        <v>906</v>
      </c>
      <c r="B111" s="53">
        <v>4</v>
      </c>
      <c r="C111" s="52">
        <v>156</v>
      </c>
      <c r="D111" s="53">
        <v>139</v>
      </c>
      <c r="E111" s="52">
        <v>49</v>
      </c>
      <c r="F111" s="53">
        <v>89</v>
      </c>
      <c r="G111" s="52" t="s">
        <v>637</v>
      </c>
      <c r="H111" s="54" t="s">
        <v>907</v>
      </c>
      <c r="I111" s="52" t="s">
        <v>2122</v>
      </c>
      <c r="J111" s="52">
        <v>60517</v>
      </c>
      <c r="K111" s="55">
        <v>3.0081420000000001E-2</v>
      </c>
      <c r="L111" s="54" t="s">
        <v>908</v>
      </c>
      <c r="M111" s="56">
        <v>16.203521380793351</v>
      </c>
      <c r="N111" s="57">
        <v>2.5304813188938353</v>
      </c>
      <c r="O111" s="53">
        <v>1.5907486661612624</v>
      </c>
      <c r="P111" s="52" t="s">
        <v>640</v>
      </c>
      <c r="Q111" s="52" t="s">
        <v>2031</v>
      </c>
      <c r="R111" s="52" t="s">
        <v>855</v>
      </c>
      <c r="S111" s="52" t="s">
        <v>799</v>
      </c>
      <c r="T111" s="51">
        <v>4</v>
      </c>
      <c r="U111" s="58">
        <v>1.762895E-4</v>
      </c>
      <c r="V111" s="58">
        <v>6.0149970000000004E-4</v>
      </c>
      <c r="W111" s="52" t="s">
        <v>640</v>
      </c>
      <c r="X111" s="52" t="s">
        <v>2120</v>
      </c>
      <c r="Y111" s="54" t="s">
        <v>908</v>
      </c>
      <c r="Z111" s="53">
        <v>5</v>
      </c>
      <c r="AA111" s="53">
        <v>0</v>
      </c>
      <c r="AB111" s="52" t="s">
        <v>640</v>
      </c>
      <c r="AD111" s="52" t="s">
        <v>643</v>
      </c>
      <c r="AE111" s="52" t="s">
        <v>909</v>
      </c>
      <c r="AF111" s="51">
        <v>776</v>
      </c>
      <c r="AH111" s="62">
        <v>42.99</v>
      </c>
      <c r="AI111" s="51">
        <v>47</v>
      </c>
      <c r="AJ111" s="62"/>
    </row>
    <row r="112" spans="1:36" ht="13.5" customHeight="1" x14ac:dyDescent="0.2">
      <c r="A112" s="52" t="s">
        <v>910</v>
      </c>
      <c r="B112" s="53">
        <v>1</v>
      </c>
      <c r="C112" s="52">
        <v>129</v>
      </c>
      <c r="D112" s="53">
        <v>1009</v>
      </c>
      <c r="E112" s="52">
        <v>35</v>
      </c>
      <c r="F112" s="53">
        <v>35</v>
      </c>
      <c r="G112" s="52" t="s">
        <v>637</v>
      </c>
      <c r="H112" s="54" t="s">
        <v>911</v>
      </c>
      <c r="I112" s="52" t="s">
        <v>2122</v>
      </c>
      <c r="J112" s="52">
        <v>85851</v>
      </c>
      <c r="K112" s="55">
        <v>56.951340000000002</v>
      </c>
      <c r="L112" s="54" t="s">
        <v>912</v>
      </c>
      <c r="M112" s="56">
        <v>76.497951159984325</v>
      </c>
      <c r="N112" s="57">
        <v>4.2450544763800417</v>
      </c>
      <c r="O112" s="53">
        <v>2.0603529980030224</v>
      </c>
      <c r="P112" s="52" t="s">
        <v>640</v>
      </c>
      <c r="Q112" s="52" t="s">
        <v>2032</v>
      </c>
      <c r="R112" s="52" t="s">
        <v>696</v>
      </c>
      <c r="S112" s="52" t="s">
        <v>799</v>
      </c>
      <c r="T112" s="51">
        <v>6</v>
      </c>
      <c r="U112" s="58">
        <v>0.17119090000000001</v>
      </c>
      <c r="V112" s="58">
        <v>0.5841035</v>
      </c>
      <c r="W112" s="52" t="s">
        <v>640</v>
      </c>
      <c r="X112" s="52" t="s">
        <v>2120</v>
      </c>
      <c r="Y112" s="54" t="s">
        <v>912</v>
      </c>
      <c r="Z112" s="53">
        <v>5</v>
      </c>
      <c r="AA112" s="53">
        <v>0</v>
      </c>
      <c r="AB112" s="52" t="s">
        <v>640</v>
      </c>
      <c r="AD112" s="52" t="s">
        <v>643</v>
      </c>
      <c r="AE112" s="52" t="s">
        <v>913</v>
      </c>
      <c r="AF112" s="51">
        <v>843</v>
      </c>
      <c r="AH112" s="62">
        <v>32.979999999999997</v>
      </c>
      <c r="AI112" s="51">
        <v>30</v>
      </c>
      <c r="AJ112" s="62"/>
    </row>
    <row r="113" spans="1:36" ht="13.5" customHeight="1" x14ac:dyDescent="0.2">
      <c r="A113" s="52" t="s">
        <v>914</v>
      </c>
      <c r="B113" s="53">
        <v>3</v>
      </c>
      <c r="C113" s="52">
        <v>138</v>
      </c>
      <c r="D113" s="53">
        <v>138</v>
      </c>
      <c r="E113" s="52">
        <v>97</v>
      </c>
      <c r="F113" s="53">
        <v>13</v>
      </c>
      <c r="G113" s="52" t="s">
        <v>637</v>
      </c>
      <c r="H113" s="54" t="s">
        <v>915</v>
      </c>
      <c r="I113" s="52" t="s">
        <v>2122</v>
      </c>
      <c r="J113" s="52">
        <v>88085</v>
      </c>
      <c r="K113" s="55">
        <v>8.7494810000000006E-2</v>
      </c>
      <c r="L113" s="54" t="s">
        <v>916</v>
      </c>
      <c r="M113" s="56">
        <v>19.383290026323724</v>
      </c>
      <c r="N113" s="57">
        <v>2.6862256887692033</v>
      </c>
      <c r="O113" s="53">
        <v>1.6389709237107299</v>
      </c>
      <c r="P113" s="52" t="s">
        <v>640</v>
      </c>
      <c r="Q113" s="52" t="s">
        <v>2033</v>
      </c>
      <c r="R113" s="52" t="s">
        <v>855</v>
      </c>
      <c r="S113" s="52" t="s">
        <v>799</v>
      </c>
      <c r="T113" s="51">
        <v>8</v>
      </c>
      <c r="U113" s="58">
        <v>7.4805279999999997E-4</v>
      </c>
      <c r="V113" s="58">
        <v>2.552356E-3</v>
      </c>
      <c r="W113" s="52" t="s">
        <v>640</v>
      </c>
      <c r="X113" s="52" t="s">
        <v>2120</v>
      </c>
      <c r="Y113" s="54" t="s">
        <v>916</v>
      </c>
      <c r="Z113" s="53">
        <v>5</v>
      </c>
      <c r="AA113" s="53">
        <v>0</v>
      </c>
      <c r="AB113" s="52" t="s">
        <v>640</v>
      </c>
      <c r="AD113" s="52" t="s">
        <v>643</v>
      </c>
      <c r="AE113" s="52" t="s">
        <v>917</v>
      </c>
      <c r="AF113" s="51">
        <v>242</v>
      </c>
      <c r="AH113" s="62">
        <v>53.98</v>
      </c>
      <c r="AI113" s="51">
        <v>12</v>
      </c>
      <c r="AJ113" s="62"/>
    </row>
    <row r="114" spans="1:36" ht="13.5" customHeight="1" x14ac:dyDescent="0.2">
      <c r="A114" s="52" t="s">
        <v>918</v>
      </c>
      <c r="B114" s="53">
        <v>5</v>
      </c>
      <c r="C114" s="52">
        <v>156</v>
      </c>
      <c r="D114" s="53">
        <v>123</v>
      </c>
      <c r="E114" s="52">
        <v>20</v>
      </c>
      <c r="F114" s="53">
        <v>44</v>
      </c>
      <c r="G114" s="52" t="s">
        <v>637</v>
      </c>
      <c r="H114" s="54" t="s">
        <v>919</v>
      </c>
      <c r="I114" s="52" t="s">
        <v>2122</v>
      </c>
      <c r="J114" s="52">
        <v>98910</v>
      </c>
      <c r="K114" s="55">
        <v>0.32077929999999999</v>
      </c>
      <c r="L114" s="54" t="s">
        <v>920</v>
      </c>
      <c r="M114" s="56">
        <v>10.887153116485191</v>
      </c>
      <c r="N114" s="57">
        <v>2.2163488068671917</v>
      </c>
      <c r="O114" s="53">
        <v>1.4887406781797801</v>
      </c>
      <c r="P114" s="52" t="s">
        <v>640</v>
      </c>
      <c r="Q114" s="52" t="s">
        <v>2034</v>
      </c>
      <c r="R114" s="52" t="s">
        <v>855</v>
      </c>
      <c r="S114" s="52" t="s">
        <v>799</v>
      </c>
      <c r="T114" s="51">
        <v>1</v>
      </c>
      <c r="U114" s="58">
        <v>1.001512E-3</v>
      </c>
      <c r="V114" s="58">
        <v>3.4171589999999999E-3</v>
      </c>
      <c r="W114" s="52" t="s">
        <v>640</v>
      </c>
      <c r="X114" s="52" t="s">
        <v>2120</v>
      </c>
      <c r="Y114" s="54" t="s">
        <v>920</v>
      </c>
      <c r="Z114" s="53">
        <v>5</v>
      </c>
      <c r="AA114" s="53">
        <v>0</v>
      </c>
      <c r="AB114" s="52" t="s">
        <v>640</v>
      </c>
      <c r="AD114" s="52" t="s">
        <v>643</v>
      </c>
      <c r="AE114" s="52" t="s">
        <v>921</v>
      </c>
      <c r="AF114" s="51">
        <v>655</v>
      </c>
      <c r="AH114" s="62">
        <v>27.99</v>
      </c>
      <c r="AI114" s="51">
        <v>22</v>
      </c>
      <c r="AJ114" s="62"/>
    </row>
    <row r="115" spans="1:36" ht="13.5" customHeight="1" x14ac:dyDescent="0.2">
      <c r="A115" s="52" t="s">
        <v>922</v>
      </c>
      <c r="B115" s="53">
        <v>5</v>
      </c>
      <c r="C115" s="52">
        <v>173</v>
      </c>
      <c r="D115" s="53">
        <v>103.04</v>
      </c>
      <c r="E115" s="52">
        <v>77</v>
      </c>
      <c r="F115" s="53">
        <v>60</v>
      </c>
      <c r="G115" s="52" t="s">
        <v>637</v>
      </c>
      <c r="H115" s="54" t="s">
        <v>923</v>
      </c>
      <c r="I115" s="52" t="s">
        <v>2122</v>
      </c>
      <c r="J115" s="52">
        <v>35512</v>
      </c>
      <c r="K115" s="55">
        <v>18.765940000000001</v>
      </c>
      <c r="L115" s="54" t="s">
        <v>923</v>
      </c>
      <c r="M115" s="56">
        <v>41.097907220559271</v>
      </c>
      <c r="N115" s="57">
        <v>3.450959817538068</v>
      </c>
      <c r="O115" s="53">
        <v>1.8576759183286162</v>
      </c>
      <c r="P115" s="52" t="s">
        <v>640</v>
      </c>
      <c r="Q115" s="52" t="s">
        <v>2035</v>
      </c>
      <c r="R115" s="52" t="s">
        <v>696</v>
      </c>
      <c r="S115" s="52" t="s">
        <v>799</v>
      </c>
      <c r="T115" s="51">
        <v>6</v>
      </c>
      <c r="U115" s="58">
        <v>0.79067690000000002</v>
      </c>
      <c r="V115" s="58">
        <v>2.6977899999999999</v>
      </c>
      <c r="W115" s="52" t="s">
        <v>640</v>
      </c>
      <c r="X115" s="52" t="s">
        <v>2120</v>
      </c>
      <c r="Y115" s="54" t="s">
        <v>923</v>
      </c>
      <c r="Z115" s="53">
        <v>5</v>
      </c>
      <c r="AA115" s="53">
        <v>0</v>
      </c>
      <c r="AB115" s="52" t="s">
        <v>640</v>
      </c>
      <c r="AD115" s="52" t="s">
        <v>924</v>
      </c>
      <c r="AE115" s="52" t="s">
        <v>925</v>
      </c>
      <c r="AF115" s="51">
        <v>386</v>
      </c>
      <c r="AH115" s="62">
        <v>14.99</v>
      </c>
      <c r="AI115" s="51">
        <v>47</v>
      </c>
      <c r="AJ115" s="62"/>
    </row>
    <row r="116" spans="1:36" ht="13.5" customHeight="1" x14ac:dyDescent="0.2">
      <c r="A116" s="52" t="s">
        <v>926</v>
      </c>
      <c r="B116" s="53">
        <v>3</v>
      </c>
      <c r="C116" s="52">
        <v>147</v>
      </c>
      <c r="D116" s="53">
        <v>127</v>
      </c>
      <c r="E116" s="52">
        <v>90</v>
      </c>
      <c r="F116" s="53">
        <v>19</v>
      </c>
      <c r="G116" s="52" t="s">
        <v>637</v>
      </c>
      <c r="H116" s="54" t="s">
        <v>908</v>
      </c>
      <c r="I116" s="52" t="s">
        <v>2122</v>
      </c>
      <c r="J116" s="52">
        <v>78466</v>
      </c>
      <c r="K116" s="55">
        <v>0.34099629999999997</v>
      </c>
      <c r="L116" s="54" t="s">
        <v>927</v>
      </c>
      <c r="M116" s="56">
        <v>18.92494518474934</v>
      </c>
      <c r="N116" s="57">
        <v>2.6648833910517591</v>
      </c>
      <c r="O116" s="53">
        <v>1.6324470561251776</v>
      </c>
      <c r="P116" s="52" t="s">
        <v>640</v>
      </c>
      <c r="Q116" s="52" t="s">
        <v>2036</v>
      </c>
      <c r="R116" s="52" t="s">
        <v>855</v>
      </c>
      <c r="S116" s="52" t="s">
        <v>799</v>
      </c>
      <c r="T116" s="51">
        <v>7</v>
      </c>
      <c r="U116" s="58">
        <v>1.0676380000000001E-3</v>
      </c>
      <c r="V116" s="58">
        <v>3.6427809999999999E-3</v>
      </c>
      <c r="W116" s="52" t="s">
        <v>640</v>
      </c>
      <c r="X116" s="52" t="s">
        <v>2120</v>
      </c>
      <c r="Y116" s="54" t="s">
        <v>927</v>
      </c>
      <c r="Z116" s="53">
        <v>5</v>
      </c>
      <c r="AA116" s="53">
        <v>0</v>
      </c>
      <c r="AB116" s="52" t="s">
        <v>640</v>
      </c>
      <c r="AD116" s="52" t="s">
        <v>643</v>
      </c>
      <c r="AE116" s="52" t="s">
        <v>928</v>
      </c>
      <c r="AF116" s="51">
        <v>447</v>
      </c>
      <c r="AH116" s="62">
        <v>17.97</v>
      </c>
      <c r="AI116" s="51">
        <v>33</v>
      </c>
      <c r="AJ116" s="62"/>
    </row>
    <row r="117" spans="1:36" ht="13.5" customHeight="1" x14ac:dyDescent="0.2">
      <c r="A117" s="52" t="s">
        <v>929</v>
      </c>
      <c r="B117" s="53">
        <v>3</v>
      </c>
      <c r="C117" s="52">
        <v>116</v>
      </c>
      <c r="D117" s="53">
        <v>146</v>
      </c>
      <c r="E117" s="52">
        <v>39</v>
      </c>
      <c r="F117" s="53">
        <v>67</v>
      </c>
      <c r="G117" s="52" t="s">
        <v>637</v>
      </c>
      <c r="H117" s="54" t="s">
        <v>930</v>
      </c>
      <c r="I117" s="52" t="s">
        <v>2122</v>
      </c>
      <c r="J117" s="52">
        <v>31773</v>
      </c>
      <c r="K117" s="55">
        <v>1.7480420000000001</v>
      </c>
      <c r="L117" s="54" t="s">
        <v>931</v>
      </c>
      <c r="M117" s="56">
        <v>14.070177393974459</v>
      </c>
      <c r="N117" s="57">
        <v>2.414162637446323</v>
      </c>
      <c r="O117" s="53">
        <v>1.5537575864485178</v>
      </c>
      <c r="P117" s="52" t="s">
        <v>640</v>
      </c>
      <c r="Q117" s="52" t="s">
        <v>2037</v>
      </c>
      <c r="R117" s="52" t="s">
        <v>855</v>
      </c>
      <c r="S117" s="52" t="s">
        <v>799</v>
      </c>
      <c r="T117" s="51">
        <v>7</v>
      </c>
      <c r="U117" s="58">
        <v>1.965783E-3</v>
      </c>
      <c r="V117" s="58">
        <v>6.7072520000000004E-3</v>
      </c>
      <c r="W117" s="52" t="s">
        <v>640</v>
      </c>
      <c r="X117" s="52" t="s">
        <v>2120</v>
      </c>
      <c r="Y117" s="54" t="s">
        <v>931</v>
      </c>
      <c r="Z117" s="53">
        <v>5</v>
      </c>
      <c r="AA117" s="53">
        <v>0</v>
      </c>
      <c r="AB117" s="52" t="s">
        <v>640</v>
      </c>
      <c r="AD117" s="52" t="s">
        <v>643</v>
      </c>
      <c r="AE117" s="52" t="s">
        <v>932</v>
      </c>
      <c r="AF117" s="51">
        <v>442</v>
      </c>
      <c r="AH117" s="62">
        <v>16.98</v>
      </c>
      <c r="AI117" s="51">
        <v>43</v>
      </c>
      <c r="AJ117" s="62"/>
    </row>
    <row r="118" spans="1:36" ht="13.5" customHeight="1" x14ac:dyDescent="0.2">
      <c r="A118" s="52" t="s">
        <v>933</v>
      </c>
      <c r="B118" s="53">
        <v>2</v>
      </c>
      <c r="C118" s="52">
        <v>194</v>
      </c>
      <c r="D118" s="53">
        <v>120</v>
      </c>
      <c r="E118" s="52">
        <v>38</v>
      </c>
      <c r="F118" s="53">
        <v>16</v>
      </c>
      <c r="G118" s="52" t="s">
        <v>637</v>
      </c>
      <c r="H118" s="54" t="s">
        <v>927</v>
      </c>
      <c r="I118" s="52" t="s">
        <v>2122</v>
      </c>
      <c r="J118" s="52">
        <v>87222</v>
      </c>
      <c r="K118" s="55">
        <v>0.84045789999999998</v>
      </c>
      <c r="L118" s="54" t="s">
        <v>934</v>
      </c>
      <c r="M118" s="56">
        <v>20.757222809886937</v>
      </c>
      <c r="N118" s="57">
        <v>2.7482511331049571</v>
      </c>
      <c r="O118" s="53">
        <v>1.6577850081071903</v>
      </c>
      <c r="P118" s="52" t="s">
        <v>640</v>
      </c>
      <c r="Q118" s="52" t="s">
        <v>2038</v>
      </c>
      <c r="R118" s="52" t="s">
        <v>696</v>
      </c>
      <c r="S118" s="52" t="s">
        <v>799</v>
      </c>
      <c r="T118" s="51">
        <v>8</v>
      </c>
      <c r="U118" s="58">
        <v>6.2621850000000007E-2</v>
      </c>
      <c r="V118" s="58">
        <v>0.21366569999999999</v>
      </c>
      <c r="W118" s="52" t="s">
        <v>640</v>
      </c>
      <c r="X118" s="52" t="s">
        <v>2120</v>
      </c>
      <c r="Y118" s="54" t="s">
        <v>934</v>
      </c>
      <c r="Z118" s="53">
        <v>5</v>
      </c>
      <c r="AA118" s="53">
        <v>0</v>
      </c>
      <c r="AB118" s="52" t="s">
        <v>640</v>
      </c>
      <c r="AD118" s="52" t="s">
        <v>643</v>
      </c>
      <c r="AE118" s="52" t="s">
        <v>935</v>
      </c>
      <c r="AF118" s="51">
        <v>913</v>
      </c>
      <c r="AH118" s="62">
        <v>77.97</v>
      </c>
      <c r="AI118" s="51">
        <v>19</v>
      </c>
      <c r="AJ118" s="62"/>
    </row>
    <row r="119" spans="1:36" ht="13.5" customHeight="1" x14ac:dyDescent="0.2">
      <c r="A119" s="52" t="s">
        <v>936</v>
      </c>
      <c r="B119" s="53">
        <v>5</v>
      </c>
      <c r="C119" s="52">
        <v>158</v>
      </c>
      <c r="D119" s="53">
        <v>130</v>
      </c>
      <c r="E119" s="52">
        <v>58</v>
      </c>
      <c r="F119" s="53">
        <v>99</v>
      </c>
      <c r="G119" s="52" t="s">
        <v>637</v>
      </c>
      <c r="H119" s="54" t="s">
        <v>927</v>
      </c>
      <c r="I119" s="52" t="s">
        <v>2122</v>
      </c>
      <c r="J119" s="52">
        <v>91975</v>
      </c>
      <c r="K119" s="55">
        <v>4.8508810000000002</v>
      </c>
      <c r="L119" s="54" t="s">
        <v>934</v>
      </c>
      <c r="M119" s="56">
        <v>23.05335256621828</v>
      </c>
      <c r="N119" s="57">
        <v>2.8460642324986791</v>
      </c>
      <c r="O119" s="53">
        <v>1.6870282251636097</v>
      </c>
      <c r="P119" s="52" t="s">
        <v>640</v>
      </c>
      <c r="Q119" s="52" t="s">
        <v>2039</v>
      </c>
      <c r="R119" s="52" t="s">
        <v>696</v>
      </c>
      <c r="S119" s="52" t="s">
        <v>799</v>
      </c>
      <c r="T119" s="51">
        <v>2</v>
      </c>
      <c r="U119" s="58">
        <v>6.9489770000000006E-2</v>
      </c>
      <c r="V119" s="58">
        <v>0.23709910000000001</v>
      </c>
      <c r="W119" s="52" t="s">
        <v>640</v>
      </c>
      <c r="X119" s="52" t="s">
        <v>2120</v>
      </c>
      <c r="Y119" s="54" t="s">
        <v>934</v>
      </c>
      <c r="Z119" s="53">
        <v>5</v>
      </c>
      <c r="AA119" s="53">
        <v>0</v>
      </c>
      <c r="AB119" s="52" t="s">
        <v>640</v>
      </c>
      <c r="AD119" s="52" t="s">
        <v>643</v>
      </c>
      <c r="AE119" s="52" t="s">
        <v>937</v>
      </c>
      <c r="AF119" s="51">
        <v>595</v>
      </c>
      <c r="AH119" s="62">
        <v>83.99</v>
      </c>
      <c r="AI119" s="51">
        <v>41</v>
      </c>
      <c r="AJ119" s="62"/>
    </row>
    <row r="120" spans="1:36" ht="13.5" customHeight="1" x14ac:dyDescent="0.2">
      <c r="A120" s="52" t="s">
        <v>938</v>
      </c>
      <c r="B120" s="53">
        <v>5</v>
      </c>
      <c r="C120" s="52">
        <v>166</v>
      </c>
      <c r="D120" s="53">
        <v>127</v>
      </c>
      <c r="E120" s="52">
        <v>33</v>
      </c>
      <c r="F120" s="53">
        <v>25</v>
      </c>
      <c r="G120" s="52" t="s">
        <v>637</v>
      </c>
      <c r="H120" s="54" t="s">
        <v>939</v>
      </c>
      <c r="I120" s="52" t="s">
        <v>2122</v>
      </c>
      <c r="J120" s="52">
        <v>70869</v>
      </c>
      <c r="K120" s="55">
        <v>0.51215699999999997</v>
      </c>
      <c r="L120" s="54" t="s">
        <v>940</v>
      </c>
      <c r="M120" s="56">
        <v>11.227808451476205</v>
      </c>
      <c r="N120" s="57">
        <v>2.2392280803410149</v>
      </c>
      <c r="O120" s="53">
        <v>1.4964050522305166</v>
      </c>
      <c r="P120" s="52" t="s">
        <v>640</v>
      </c>
      <c r="Q120" s="52" t="s">
        <v>2040</v>
      </c>
      <c r="R120" s="52" t="s">
        <v>696</v>
      </c>
      <c r="S120" s="52" t="s">
        <v>799</v>
      </c>
      <c r="T120" s="51">
        <v>2</v>
      </c>
      <c r="U120" s="58">
        <v>1.8785539999999999E-3</v>
      </c>
      <c r="V120" s="58">
        <v>6.4096270000000002E-3</v>
      </c>
      <c r="W120" s="52" t="s">
        <v>640</v>
      </c>
      <c r="X120" s="52" t="s">
        <v>2120</v>
      </c>
      <c r="Y120" s="54" t="s">
        <v>940</v>
      </c>
      <c r="Z120" s="53">
        <v>5</v>
      </c>
      <c r="AA120" s="53">
        <v>0</v>
      </c>
      <c r="AB120" s="52" t="s">
        <v>640</v>
      </c>
      <c r="AD120" s="52" t="s">
        <v>643</v>
      </c>
      <c r="AE120" s="52" t="s">
        <v>941</v>
      </c>
      <c r="AF120" s="51">
        <v>733</v>
      </c>
      <c r="AH120" s="62">
        <v>32.99</v>
      </c>
      <c r="AI120" s="51">
        <v>7</v>
      </c>
      <c r="AJ120" s="62"/>
    </row>
    <row r="121" spans="1:36" ht="13.5" customHeight="1" x14ac:dyDescent="0.2">
      <c r="A121" s="52" t="s">
        <v>942</v>
      </c>
      <c r="B121" s="53">
        <v>3</v>
      </c>
      <c r="C121" s="52">
        <v>148</v>
      </c>
      <c r="D121" s="53">
        <v>140</v>
      </c>
      <c r="E121" s="52">
        <v>77</v>
      </c>
      <c r="F121" s="53">
        <v>48</v>
      </c>
      <c r="G121" s="52" t="s">
        <v>637</v>
      </c>
      <c r="H121" s="54" t="s">
        <v>927</v>
      </c>
      <c r="I121" s="52" t="s">
        <v>2122</v>
      </c>
      <c r="J121" s="52">
        <v>54848</v>
      </c>
      <c r="K121" s="55">
        <v>0.1556322</v>
      </c>
      <c r="L121" s="54" t="s">
        <v>940</v>
      </c>
      <c r="M121" s="56">
        <v>18.550134671475149</v>
      </c>
      <c r="N121" s="57">
        <v>2.6471731893551365</v>
      </c>
      <c r="O121" s="53">
        <v>1.6270135799541245</v>
      </c>
      <c r="P121" s="52" t="s">
        <v>640</v>
      </c>
      <c r="Q121" s="52" t="s">
        <v>2041</v>
      </c>
      <c r="R121" s="52" t="s">
        <v>696</v>
      </c>
      <c r="S121" s="52" t="s">
        <v>799</v>
      </c>
      <c r="T121" s="51">
        <v>8</v>
      </c>
      <c r="U121" s="58">
        <v>1.214118E-2</v>
      </c>
      <c r="V121" s="58">
        <v>4.1425709999999998E-2</v>
      </c>
      <c r="W121" s="52" t="s">
        <v>640</v>
      </c>
      <c r="X121" s="52" t="s">
        <v>2120</v>
      </c>
      <c r="Y121" s="54" t="s">
        <v>940</v>
      </c>
      <c r="Z121" s="53">
        <v>5</v>
      </c>
      <c r="AA121" s="53">
        <v>0</v>
      </c>
      <c r="AB121" s="52" t="s">
        <v>640</v>
      </c>
      <c r="AD121" s="52" t="s">
        <v>643</v>
      </c>
      <c r="AE121" s="52" t="s">
        <v>943</v>
      </c>
      <c r="AF121" s="51">
        <v>288</v>
      </c>
      <c r="AH121" s="62">
        <v>78.98</v>
      </c>
      <c r="AI121" s="51">
        <v>8</v>
      </c>
      <c r="AJ121" s="62"/>
    </row>
    <row r="122" spans="1:36" ht="13.5" customHeight="1" x14ac:dyDescent="0.2">
      <c r="A122" s="52" t="s">
        <v>944</v>
      </c>
      <c r="B122" s="53">
        <v>4</v>
      </c>
      <c r="C122" s="52">
        <v>160</v>
      </c>
      <c r="D122" s="53">
        <v>110</v>
      </c>
      <c r="E122" s="52">
        <v>81</v>
      </c>
      <c r="F122" s="53">
        <v>10</v>
      </c>
      <c r="G122" s="52" t="s">
        <v>637</v>
      </c>
      <c r="H122" s="54" t="s">
        <v>945</v>
      </c>
      <c r="I122" s="52" t="s">
        <v>2122</v>
      </c>
      <c r="J122" s="52">
        <v>97292</v>
      </c>
      <c r="K122" s="55">
        <v>1.2834589999999999</v>
      </c>
      <c r="L122" s="54" t="s">
        <v>940</v>
      </c>
      <c r="M122" s="56">
        <v>19.416357495011798</v>
      </c>
      <c r="N122" s="57">
        <v>2.6877523683546398</v>
      </c>
      <c r="O122" s="53">
        <v>1.6394366008951489</v>
      </c>
      <c r="P122" s="52" t="s">
        <v>640</v>
      </c>
      <c r="Q122" s="52" t="s">
        <v>2042</v>
      </c>
      <c r="R122" s="52" t="s">
        <v>696</v>
      </c>
      <c r="S122" s="52" t="s">
        <v>799</v>
      </c>
      <c r="T122" s="51">
        <v>7</v>
      </c>
      <c r="U122" s="58">
        <v>6.3117409999999999E-2</v>
      </c>
      <c r="V122" s="58">
        <v>0.21535660000000001</v>
      </c>
      <c r="W122" s="52" t="s">
        <v>640</v>
      </c>
      <c r="X122" s="52" t="s">
        <v>2120</v>
      </c>
      <c r="Y122" s="54" t="s">
        <v>940</v>
      </c>
      <c r="Z122" s="53">
        <v>5</v>
      </c>
      <c r="AA122" s="53">
        <v>0</v>
      </c>
      <c r="AB122" s="52" t="s">
        <v>640</v>
      </c>
      <c r="AD122" s="52" t="s">
        <v>924</v>
      </c>
      <c r="AE122" s="52" t="s">
        <v>946</v>
      </c>
      <c r="AF122" s="51">
        <v>122</v>
      </c>
      <c r="AH122" s="62">
        <v>65.989999999999995</v>
      </c>
      <c r="AI122" s="51">
        <v>50</v>
      </c>
      <c r="AJ122" s="62"/>
    </row>
    <row r="123" spans="1:36" ht="13.5" customHeight="1" x14ac:dyDescent="0.2">
      <c r="A123" s="52" t="s">
        <v>947</v>
      </c>
      <c r="B123" s="53">
        <v>2</v>
      </c>
      <c r="C123" s="52">
        <v>156</v>
      </c>
      <c r="D123" s="53">
        <v>151</v>
      </c>
      <c r="E123" s="52">
        <v>84</v>
      </c>
      <c r="F123" s="53">
        <v>60</v>
      </c>
      <c r="G123" s="52" t="s">
        <v>637</v>
      </c>
      <c r="H123" s="54" t="s">
        <v>939</v>
      </c>
      <c r="I123" s="52" t="s">
        <v>2122</v>
      </c>
      <c r="J123" s="52">
        <v>51344</v>
      </c>
      <c r="K123" s="55">
        <v>2.5665439999999999</v>
      </c>
      <c r="L123" s="54" t="s">
        <v>940</v>
      </c>
      <c r="M123" s="56">
        <v>16.168587694784883</v>
      </c>
      <c r="N123" s="57">
        <v>2.5286614954658213</v>
      </c>
      <c r="O123" s="53">
        <v>1.5901765610981131</v>
      </c>
      <c r="P123" s="52" t="s">
        <v>640</v>
      </c>
      <c r="Q123" s="52" t="s">
        <v>2043</v>
      </c>
      <c r="R123" s="52" t="s">
        <v>696</v>
      </c>
      <c r="S123" s="52" t="s">
        <v>799</v>
      </c>
      <c r="T123" s="51">
        <v>8</v>
      </c>
      <c r="U123" s="58">
        <v>1.2683059999999999E-2</v>
      </c>
      <c r="V123" s="58">
        <v>4.3274590000000002E-2</v>
      </c>
      <c r="W123" s="52" t="s">
        <v>640</v>
      </c>
      <c r="X123" s="52" t="s">
        <v>2120</v>
      </c>
      <c r="Y123" s="54" t="s">
        <v>940</v>
      </c>
      <c r="Z123" s="53">
        <v>5</v>
      </c>
      <c r="AA123" s="53">
        <v>0</v>
      </c>
      <c r="AB123" s="52" t="s">
        <v>640</v>
      </c>
      <c r="AD123" s="52" t="s">
        <v>643</v>
      </c>
      <c r="AE123" s="52" t="s">
        <v>948</v>
      </c>
      <c r="AF123" s="51">
        <v>601</v>
      </c>
      <c r="AH123" s="62">
        <v>56.98</v>
      </c>
      <c r="AI123" s="51">
        <v>5</v>
      </c>
      <c r="AJ123" s="62"/>
    </row>
    <row r="124" spans="1:36" ht="13.5" customHeight="1" x14ac:dyDescent="0.2">
      <c r="A124" s="52" t="s">
        <v>949</v>
      </c>
      <c r="B124" s="53">
        <v>5</v>
      </c>
      <c r="C124" s="52">
        <v>160</v>
      </c>
      <c r="D124" s="53">
        <v>138</v>
      </c>
      <c r="E124" s="52">
        <v>16</v>
      </c>
      <c r="F124" s="53">
        <v>15</v>
      </c>
      <c r="G124" s="52" t="s">
        <v>637</v>
      </c>
      <c r="H124" s="54" t="s">
        <v>912</v>
      </c>
      <c r="I124" s="52" t="s">
        <v>2122</v>
      </c>
      <c r="J124" s="52">
        <v>61344</v>
      </c>
      <c r="K124" s="55">
        <v>0.56585540000000001</v>
      </c>
      <c r="L124" s="54" t="s">
        <v>940</v>
      </c>
      <c r="M124" s="56">
        <v>19.31808900733219</v>
      </c>
      <c r="N124" s="57">
        <v>2.6832103526711761</v>
      </c>
      <c r="O124" s="53">
        <v>1.6380507784165839</v>
      </c>
      <c r="P124" s="52" t="s">
        <v>640</v>
      </c>
      <c r="Q124" s="52" t="s">
        <v>2044</v>
      </c>
      <c r="R124" s="52" t="s">
        <v>855</v>
      </c>
      <c r="S124" s="52" t="s">
        <v>799</v>
      </c>
      <c r="T124" s="51">
        <v>2</v>
      </c>
      <c r="U124" s="58">
        <v>1.682685E-3</v>
      </c>
      <c r="V124" s="58">
        <v>5.7413209999999998E-3</v>
      </c>
      <c r="W124" s="52" t="s">
        <v>640</v>
      </c>
      <c r="X124" s="52" t="s">
        <v>2120</v>
      </c>
      <c r="Y124" s="54" t="s">
        <v>940</v>
      </c>
      <c r="Z124" s="53">
        <v>5</v>
      </c>
      <c r="AA124" s="53">
        <v>0</v>
      </c>
      <c r="AB124" s="52" t="s">
        <v>640</v>
      </c>
      <c r="AD124" s="52" t="s">
        <v>643</v>
      </c>
      <c r="AE124" s="52" t="s">
        <v>950</v>
      </c>
      <c r="AF124" s="51">
        <v>386</v>
      </c>
      <c r="AH124" s="62">
        <v>68.98</v>
      </c>
      <c r="AI124" s="51">
        <v>39</v>
      </c>
      <c r="AJ124" s="62"/>
    </row>
    <row r="125" spans="1:36" ht="13.5" customHeight="1" x14ac:dyDescent="0.2">
      <c r="A125" s="52" t="s">
        <v>951</v>
      </c>
      <c r="B125" s="53">
        <v>5</v>
      </c>
      <c r="C125" s="52">
        <v>146</v>
      </c>
      <c r="D125" s="53">
        <v>136</v>
      </c>
      <c r="E125" s="52">
        <v>11</v>
      </c>
      <c r="F125" s="53">
        <v>36</v>
      </c>
      <c r="G125" s="52" t="s">
        <v>637</v>
      </c>
      <c r="H125" s="54" t="s">
        <v>952</v>
      </c>
      <c r="I125" s="52" t="s">
        <v>2122</v>
      </c>
      <c r="J125" s="52">
        <v>28983</v>
      </c>
      <c r="K125" s="55">
        <v>35.912790000000001</v>
      </c>
      <c r="L125" s="54" t="s">
        <v>953</v>
      </c>
      <c r="M125" s="56">
        <v>55.90551809328106</v>
      </c>
      <c r="N125" s="57">
        <v>3.8237095188035131</v>
      </c>
      <c r="O125" s="53">
        <v>1.95543077576362</v>
      </c>
      <c r="P125" s="52" t="s">
        <v>640</v>
      </c>
      <c r="Q125" s="52" t="s">
        <v>2045</v>
      </c>
      <c r="R125" s="52" t="s">
        <v>855</v>
      </c>
      <c r="S125" s="52" t="s">
        <v>799</v>
      </c>
      <c r="T125" s="51">
        <v>9</v>
      </c>
      <c r="U125" s="58">
        <v>1.9892180000000001E-3</v>
      </c>
      <c r="V125" s="58">
        <v>6.7872130000000003E-3</v>
      </c>
      <c r="W125" s="52" t="s">
        <v>640</v>
      </c>
      <c r="X125" s="52" t="s">
        <v>2120</v>
      </c>
      <c r="Y125" s="54" t="s">
        <v>953</v>
      </c>
      <c r="Z125" s="53">
        <v>5</v>
      </c>
      <c r="AA125" s="53">
        <v>0</v>
      </c>
      <c r="AB125" s="52" t="s">
        <v>640</v>
      </c>
      <c r="AD125" s="52" t="s">
        <v>643</v>
      </c>
      <c r="AE125" s="52" t="s">
        <v>954</v>
      </c>
      <c r="AF125" s="51">
        <v>513</v>
      </c>
      <c r="AH125" s="62">
        <v>73.989999999999995</v>
      </c>
      <c r="AI125" s="51">
        <v>30</v>
      </c>
      <c r="AJ125" s="62"/>
    </row>
    <row r="126" spans="1:36" ht="13.5" customHeight="1" x14ac:dyDescent="0.2">
      <c r="A126" s="52" t="s">
        <v>955</v>
      </c>
      <c r="B126" s="53">
        <v>3</v>
      </c>
      <c r="C126" s="52">
        <v>199</v>
      </c>
      <c r="D126" s="53">
        <v>238</v>
      </c>
      <c r="E126" s="52">
        <v>10</v>
      </c>
      <c r="F126" s="53">
        <v>54</v>
      </c>
      <c r="G126" s="52" t="s">
        <v>637</v>
      </c>
      <c r="H126" s="54" t="s">
        <v>956</v>
      </c>
      <c r="I126" s="52" t="s">
        <v>2122</v>
      </c>
      <c r="J126" s="52">
        <v>49407</v>
      </c>
      <c r="K126" s="55">
        <v>1.261757</v>
      </c>
      <c r="L126" s="54" t="s">
        <v>957</v>
      </c>
      <c r="M126" s="56">
        <v>16.385036573392128</v>
      </c>
      <c r="N126" s="57">
        <v>2.539895245095507</v>
      </c>
      <c r="O126" s="53">
        <v>1.5937048801755949</v>
      </c>
      <c r="P126" s="52" t="s">
        <v>640</v>
      </c>
      <c r="Q126" s="52" t="s">
        <v>2046</v>
      </c>
      <c r="R126" s="52" t="s">
        <v>696</v>
      </c>
      <c r="S126" s="52" t="s">
        <v>799</v>
      </c>
      <c r="T126" s="51">
        <v>3</v>
      </c>
      <c r="U126" s="58">
        <v>8.7636929999999995E-3</v>
      </c>
      <c r="V126" s="58">
        <v>2.990172E-2</v>
      </c>
      <c r="W126" s="52" t="s">
        <v>640</v>
      </c>
      <c r="X126" s="52" t="s">
        <v>2120</v>
      </c>
      <c r="Y126" s="54" t="s">
        <v>957</v>
      </c>
      <c r="Z126" s="53">
        <v>5</v>
      </c>
      <c r="AA126" s="53">
        <v>0</v>
      </c>
      <c r="AB126" s="52" t="s">
        <v>640</v>
      </c>
      <c r="AD126" s="52" t="s">
        <v>643</v>
      </c>
      <c r="AE126" s="52" t="s">
        <v>958</v>
      </c>
      <c r="AF126" s="51">
        <v>523</v>
      </c>
      <c r="AH126" s="62">
        <v>52.98</v>
      </c>
      <c r="AI126" s="51">
        <v>13</v>
      </c>
      <c r="AJ126" s="62"/>
    </row>
    <row r="127" spans="1:36" ht="13.5" customHeight="1" x14ac:dyDescent="0.2">
      <c r="A127" s="52" t="s">
        <v>959</v>
      </c>
      <c r="B127" s="53">
        <v>2</v>
      </c>
      <c r="C127" s="52">
        <v>128</v>
      </c>
      <c r="D127" s="53">
        <v>125</v>
      </c>
      <c r="E127" s="52">
        <v>31</v>
      </c>
      <c r="F127" s="53">
        <v>60</v>
      </c>
      <c r="G127" s="52" t="s">
        <v>637</v>
      </c>
      <c r="H127" s="54" t="s">
        <v>960</v>
      </c>
      <c r="I127" s="52" t="s">
        <v>2122</v>
      </c>
      <c r="J127" s="52">
        <v>72682</v>
      </c>
      <c r="K127" s="55">
        <v>0.65606419999999999</v>
      </c>
      <c r="L127" s="54" t="s">
        <v>960</v>
      </c>
      <c r="M127" s="56">
        <v>16.466042100933105</v>
      </c>
      <c r="N127" s="57">
        <v>2.5440740054255655</v>
      </c>
      <c r="O127" s="53">
        <v>1.595015362128392</v>
      </c>
      <c r="P127" s="52" t="s">
        <v>640</v>
      </c>
      <c r="Q127" s="52" t="s">
        <v>2047</v>
      </c>
      <c r="R127" s="52" t="s">
        <v>855</v>
      </c>
      <c r="S127" s="52" t="s">
        <v>799</v>
      </c>
      <c r="T127" s="51">
        <v>8</v>
      </c>
      <c r="U127" s="58">
        <v>1.595604E-3</v>
      </c>
      <c r="V127" s="58">
        <v>5.4441999999999997E-3</v>
      </c>
      <c r="W127" s="52" t="s">
        <v>640</v>
      </c>
      <c r="X127" s="52" t="s">
        <v>2120</v>
      </c>
      <c r="Y127" s="54" t="s">
        <v>960</v>
      </c>
      <c r="Z127" s="53">
        <v>5</v>
      </c>
      <c r="AA127" s="53">
        <v>0</v>
      </c>
      <c r="AB127" s="52" t="s">
        <v>640</v>
      </c>
      <c r="AD127" s="52" t="s">
        <v>643</v>
      </c>
      <c r="AE127" s="52" t="s">
        <v>961</v>
      </c>
      <c r="AF127" s="51">
        <v>627</v>
      </c>
      <c r="AH127" s="62">
        <v>78.97</v>
      </c>
      <c r="AI127" s="51">
        <v>39</v>
      </c>
      <c r="AJ127" s="62"/>
    </row>
    <row r="128" spans="1:36" ht="13.5" customHeight="1" x14ac:dyDescent="0.2">
      <c r="A128" s="52" t="s">
        <v>962</v>
      </c>
      <c r="B128" s="53">
        <v>4</v>
      </c>
      <c r="C128" s="52">
        <v>144</v>
      </c>
      <c r="D128" s="53">
        <v>144</v>
      </c>
      <c r="E128" s="52">
        <v>63</v>
      </c>
      <c r="F128" s="53">
        <v>47</v>
      </c>
      <c r="G128" s="52" t="s">
        <v>637</v>
      </c>
      <c r="H128" s="54" t="s">
        <v>963</v>
      </c>
      <c r="I128" s="52" t="s">
        <v>2122</v>
      </c>
      <c r="J128" s="52">
        <v>62808</v>
      </c>
      <c r="K128" s="55">
        <v>0.3359568</v>
      </c>
      <c r="L128" s="54" t="s">
        <v>964</v>
      </c>
      <c r="M128" s="56">
        <v>11.915574605109539</v>
      </c>
      <c r="N128" s="57">
        <v>2.2840467915402343</v>
      </c>
      <c r="O128" s="53">
        <v>1.5113063195594183</v>
      </c>
      <c r="P128" s="52" t="s">
        <v>640</v>
      </c>
      <c r="Q128" s="52" t="s">
        <v>2048</v>
      </c>
      <c r="R128" s="52" t="s">
        <v>855</v>
      </c>
      <c r="S128" s="52" t="s">
        <v>799</v>
      </c>
      <c r="T128" s="51">
        <v>3</v>
      </c>
      <c r="U128" s="58">
        <v>1.006973E-3</v>
      </c>
      <c r="V128" s="58">
        <v>3.4357929999999999E-3</v>
      </c>
      <c r="W128" s="52" t="s">
        <v>640</v>
      </c>
      <c r="X128" s="52" t="s">
        <v>2120</v>
      </c>
      <c r="Y128" s="54" t="s">
        <v>964</v>
      </c>
      <c r="Z128" s="53">
        <v>5</v>
      </c>
      <c r="AA128" s="53">
        <v>0</v>
      </c>
      <c r="AB128" s="52" t="s">
        <v>640</v>
      </c>
      <c r="AD128" s="52" t="s">
        <v>643</v>
      </c>
      <c r="AE128" s="52" t="s">
        <v>965</v>
      </c>
      <c r="AF128" s="51">
        <v>363</v>
      </c>
      <c r="AH128" s="62">
        <v>74.98</v>
      </c>
      <c r="AI128" s="51">
        <v>3</v>
      </c>
      <c r="AJ128" s="62"/>
    </row>
    <row r="129" spans="1:36" ht="13.5" customHeight="1" x14ac:dyDescent="0.2">
      <c r="A129" s="52" t="s">
        <v>966</v>
      </c>
      <c r="B129" s="53">
        <v>2</v>
      </c>
      <c r="C129" s="52">
        <v>178</v>
      </c>
      <c r="D129" s="53">
        <v>141</v>
      </c>
      <c r="E129" s="52">
        <v>47</v>
      </c>
      <c r="F129" s="53">
        <v>13</v>
      </c>
      <c r="G129" s="52" t="s">
        <v>637</v>
      </c>
      <c r="H129" s="54" t="s">
        <v>967</v>
      </c>
      <c r="I129" s="52" t="s">
        <v>2122</v>
      </c>
      <c r="J129" s="52">
        <v>84726</v>
      </c>
      <c r="K129" s="55">
        <v>14.061629999999999</v>
      </c>
      <c r="L129" s="54" t="s">
        <v>968</v>
      </c>
      <c r="M129" s="56">
        <v>27.811513998205811</v>
      </c>
      <c r="N129" s="57">
        <v>3.0297598809890185</v>
      </c>
      <c r="O129" s="53">
        <v>1.740620544802634</v>
      </c>
      <c r="P129" s="52" t="s">
        <v>640</v>
      </c>
      <c r="Q129" s="52" t="s">
        <v>2049</v>
      </c>
      <c r="R129" s="52" t="s">
        <v>855</v>
      </c>
      <c r="S129" s="52" t="s">
        <v>799</v>
      </c>
      <c r="T129" s="51">
        <v>1</v>
      </c>
      <c r="U129" s="58">
        <v>7.8031110000000004E-4</v>
      </c>
      <c r="V129" s="58">
        <v>2.6624209999999999E-3</v>
      </c>
      <c r="W129" s="52" t="s">
        <v>640</v>
      </c>
      <c r="X129" s="52" t="s">
        <v>2120</v>
      </c>
      <c r="Y129" s="54" t="s">
        <v>968</v>
      </c>
      <c r="Z129" s="53">
        <v>5</v>
      </c>
      <c r="AA129" s="53">
        <v>0</v>
      </c>
      <c r="AB129" s="52" t="s">
        <v>640</v>
      </c>
      <c r="AD129" s="52" t="s">
        <v>643</v>
      </c>
      <c r="AE129" s="52" t="s">
        <v>969</v>
      </c>
      <c r="AF129" s="51">
        <v>848</v>
      </c>
      <c r="AH129" s="62">
        <v>48.98</v>
      </c>
      <c r="AI129" s="51">
        <v>44</v>
      </c>
      <c r="AJ129" s="62"/>
    </row>
    <row r="130" spans="1:36" ht="13.5" customHeight="1" x14ac:dyDescent="0.2">
      <c r="A130" s="52" t="s">
        <v>970</v>
      </c>
      <c r="B130" s="53">
        <v>5</v>
      </c>
      <c r="C130" s="52">
        <v>139</v>
      </c>
      <c r="D130" s="53">
        <v>93</v>
      </c>
      <c r="E130" s="52">
        <v>50</v>
      </c>
      <c r="F130" s="53">
        <v>77</v>
      </c>
      <c r="G130" s="52" t="s">
        <v>637</v>
      </c>
      <c r="H130" s="54" t="s">
        <v>967</v>
      </c>
      <c r="I130" s="52" t="s">
        <v>2122</v>
      </c>
      <c r="J130" s="52">
        <v>83906</v>
      </c>
      <c r="K130" s="55">
        <v>3.227125</v>
      </c>
      <c r="L130" s="54" t="s">
        <v>968</v>
      </c>
      <c r="M130" s="56">
        <v>23.023545051101635</v>
      </c>
      <c r="N130" s="57">
        <v>2.8448370690944556</v>
      </c>
      <c r="O130" s="53">
        <v>1.6866644802966759</v>
      </c>
      <c r="P130" s="52" t="s">
        <v>640</v>
      </c>
      <c r="Q130" s="52" t="s">
        <v>2050</v>
      </c>
      <c r="R130" s="52" t="s">
        <v>855</v>
      </c>
      <c r="S130" s="52" t="s">
        <v>799</v>
      </c>
      <c r="T130" s="51">
        <v>4</v>
      </c>
      <c r="U130" s="58">
        <v>1.7878340000000001E-4</v>
      </c>
      <c r="V130" s="58">
        <v>6.1000900000000001E-4</v>
      </c>
      <c r="W130" s="52" t="s">
        <v>640</v>
      </c>
      <c r="X130" s="52" t="s">
        <v>2120</v>
      </c>
      <c r="Y130" s="54" t="s">
        <v>968</v>
      </c>
      <c r="Z130" s="53">
        <v>5</v>
      </c>
      <c r="AA130" s="53">
        <v>0</v>
      </c>
      <c r="AB130" s="52" t="s">
        <v>640</v>
      </c>
      <c r="AD130" s="52" t="s">
        <v>643</v>
      </c>
      <c r="AE130" s="52" t="s">
        <v>971</v>
      </c>
      <c r="AF130" s="51">
        <v>231</v>
      </c>
      <c r="AH130" s="62">
        <v>32.97</v>
      </c>
      <c r="AI130" s="51">
        <v>18</v>
      </c>
      <c r="AJ130" s="62"/>
    </row>
    <row r="131" spans="1:36" ht="13.5" customHeight="1" x14ac:dyDescent="0.2">
      <c r="A131" s="52" t="s">
        <v>972</v>
      </c>
      <c r="B131" s="53">
        <v>3</v>
      </c>
      <c r="C131" s="52">
        <v>160</v>
      </c>
      <c r="D131" s="53">
        <v>93.5</v>
      </c>
      <c r="E131" s="52">
        <v>31</v>
      </c>
      <c r="F131" s="53">
        <v>40</v>
      </c>
      <c r="G131" s="52" t="s">
        <v>637</v>
      </c>
      <c r="H131" s="54" t="s">
        <v>967</v>
      </c>
      <c r="I131" s="52" t="s">
        <v>2122</v>
      </c>
      <c r="J131" s="52">
        <v>21788</v>
      </c>
      <c r="K131" s="55">
        <v>1.173435</v>
      </c>
      <c r="L131" s="54" t="s">
        <v>968</v>
      </c>
      <c r="M131" s="56">
        <v>15.256687048232543</v>
      </c>
      <c r="N131" s="57">
        <v>2.4802002444229458</v>
      </c>
      <c r="O131" s="53">
        <v>1.5748651511869027</v>
      </c>
      <c r="P131" s="52" t="s">
        <v>640</v>
      </c>
      <c r="Q131" s="52" t="s">
        <v>2051</v>
      </c>
      <c r="R131" s="52" t="s">
        <v>855</v>
      </c>
      <c r="S131" s="52" t="s">
        <v>799</v>
      </c>
      <c r="T131" s="51">
        <v>3</v>
      </c>
      <c r="U131" s="58">
        <v>6.4844669999999997E-5</v>
      </c>
      <c r="V131" s="58">
        <v>2.2125000000000001E-4</v>
      </c>
      <c r="W131" s="52" t="s">
        <v>640</v>
      </c>
      <c r="X131" s="52" t="s">
        <v>2120</v>
      </c>
      <c r="Y131" s="54" t="s">
        <v>968</v>
      </c>
      <c r="Z131" s="53">
        <v>5</v>
      </c>
      <c r="AA131" s="53">
        <v>0</v>
      </c>
      <c r="AB131" s="52" t="s">
        <v>640</v>
      </c>
      <c r="AD131" s="52" t="s">
        <v>643</v>
      </c>
      <c r="AE131" s="52" t="s">
        <v>973</v>
      </c>
      <c r="AF131" s="51">
        <v>851</v>
      </c>
      <c r="AH131" s="62">
        <v>10.99</v>
      </c>
      <c r="AI131" s="51">
        <v>44</v>
      </c>
      <c r="AJ131" s="62"/>
    </row>
    <row r="132" spans="1:36" ht="13.5" customHeight="1" x14ac:dyDescent="0.2">
      <c r="A132" s="52" t="s">
        <v>974</v>
      </c>
      <c r="B132" s="53">
        <v>5</v>
      </c>
      <c r="C132" s="52">
        <v>192</v>
      </c>
      <c r="D132" s="53">
        <v>93.5</v>
      </c>
      <c r="E132" s="52">
        <v>93</v>
      </c>
      <c r="F132" s="53">
        <v>60</v>
      </c>
      <c r="G132" s="52" t="s">
        <v>637</v>
      </c>
      <c r="H132" s="54" t="s">
        <v>967</v>
      </c>
      <c r="I132" s="52" t="s">
        <v>2122</v>
      </c>
      <c r="J132" s="52">
        <v>18657</v>
      </c>
      <c r="K132" s="55">
        <v>5.8673799999999998</v>
      </c>
      <c r="L132" s="54" t="s">
        <v>968</v>
      </c>
      <c r="M132" s="56">
        <v>23.289647532705668</v>
      </c>
      <c r="N132" s="57">
        <v>2.8557551718051264</v>
      </c>
      <c r="O132" s="53">
        <v>1.6898979767444917</v>
      </c>
      <c r="P132" s="52" t="s">
        <v>640</v>
      </c>
      <c r="Q132" s="52" t="s">
        <v>2052</v>
      </c>
      <c r="R132" s="52" t="s">
        <v>855</v>
      </c>
      <c r="S132" s="52" t="s">
        <v>799</v>
      </c>
      <c r="T132" s="51">
        <v>8</v>
      </c>
      <c r="U132" s="58">
        <v>3.2475880000000003E-4</v>
      </c>
      <c r="V132" s="58">
        <v>1.1080770000000001E-3</v>
      </c>
      <c r="W132" s="52" t="s">
        <v>640</v>
      </c>
      <c r="X132" s="52" t="s">
        <v>2120</v>
      </c>
      <c r="Y132" s="54" t="s">
        <v>968</v>
      </c>
      <c r="Z132" s="53">
        <v>5</v>
      </c>
      <c r="AA132" s="53">
        <v>0</v>
      </c>
      <c r="AB132" s="52" t="s">
        <v>640</v>
      </c>
      <c r="AD132" s="52" t="s">
        <v>643</v>
      </c>
      <c r="AE132" s="52" t="s">
        <v>975</v>
      </c>
      <c r="AF132" s="51">
        <v>336</v>
      </c>
      <c r="AH132" s="62">
        <v>53.98</v>
      </c>
      <c r="AI132" s="51">
        <v>2</v>
      </c>
      <c r="AJ132" s="62"/>
    </row>
    <row r="133" spans="1:36" ht="13.5" customHeight="1" x14ac:dyDescent="0.2">
      <c r="A133" s="52" t="s">
        <v>976</v>
      </c>
      <c r="B133" s="53">
        <v>5</v>
      </c>
      <c r="C133" s="52">
        <v>140</v>
      </c>
      <c r="D133" s="53">
        <v>134</v>
      </c>
      <c r="E133" s="52">
        <v>70</v>
      </c>
      <c r="F133" s="53">
        <v>44</v>
      </c>
      <c r="G133" s="52" t="s">
        <v>637</v>
      </c>
      <c r="H133" s="54" t="s">
        <v>977</v>
      </c>
      <c r="I133" s="52" t="s">
        <v>2122</v>
      </c>
      <c r="J133" s="52">
        <v>11594</v>
      </c>
      <c r="K133" s="55">
        <v>5.1760549999999999</v>
      </c>
      <c r="L133" s="54" t="s">
        <v>978</v>
      </c>
      <c r="M133" s="56">
        <v>19.451149503531663</v>
      </c>
      <c r="N133" s="57">
        <v>2.6893567974075117</v>
      </c>
      <c r="O133" s="53">
        <v>1.6399258511919104</v>
      </c>
      <c r="P133" s="52" t="s">
        <v>640</v>
      </c>
      <c r="Q133" s="52" t="s">
        <v>2053</v>
      </c>
      <c r="R133" s="52" t="s">
        <v>696</v>
      </c>
      <c r="S133" s="52" t="s">
        <v>799</v>
      </c>
      <c r="T133" s="51">
        <v>3</v>
      </c>
      <c r="U133" s="58">
        <v>1.9146639999999999E-2</v>
      </c>
      <c r="V133" s="58">
        <v>6.5328339999999999E-2</v>
      </c>
      <c r="W133" s="52" t="s">
        <v>640</v>
      </c>
      <c r="X133" s="52" t="s">
        <v>2120</v>
      </c>
      <c r="Y133" s="54" t="s">
        <v>978</v>
      </c>
      <c r="Z133" s="53">
        <v>5</v>
      </c>
      <c r="AA133" s="53">
        <v>0</v>
      </c>
      <c r="AB133" s="52" t="s">
        <v>640</v>
      </c>
      <c r="AD133" s="52" t="s">
        <v>643</v>
      </c>
      <c r="AE133" s="52" t="s">
        <v>979</v>
      </c>
      <c r="AF133" s="51">
        <v>952</v>
      </c>
      <c r="AH133" s="62">
        <v>10.99</v>
      </c>
      <c r="AI133" s="51">
        <v>37</v>
      </c>
      <c r="AJ133" s="62"/>
    </row>
    <row r="134" spans="1:36" ht="13.5" customHeight="1" x14ac:dyDescent="0.2">
      <c r="A134" s="52" t="s">
        <v>980</v>
      </c>
      <c r="B134" s="53">
        <v>1</v>
      </c>
      <c r="C134" s="52">
        <v>180</v>
      </c>
      <c r="D134" s="53">
        <v>130</v>
      </c>
      <c r="E134" s="52">
        <v>85</v>
      </c>
      <c r="F134" s="53">
        <v>68</v>
      </c>
      <c r="G134" s="52" t="s">
        <v>637</v>
      </c>
      <c r="H134" s="54" t="s">
        <v>977</v>
      </c>
      <c r="I134" s="52" t="s">
        <v>2122</v>
      </c>
      <c r="J134" s="52">
        <v>70840</v>
      </c>
      <c r="K134" s="55">
        <v>4.3507189999999998</v>
      </c>
      <c r="L134" s="54" t="s">
        <v>978</v>
      </c>
      <c r="M134" s="56">
        <v>20.436556721396368</v>
      </c>
      <c r="N134" s="57">
        <v>2.7340255888854768</v>
      </c>
      <c r="O134" s="53">
        <v>1.6534889140497666</v>
      </c>
      <c r="P134" s="52" t="s">
        <v>640</v>
      </c>
      <c r="Q134" s="52" t="s">
        <v>2054</v>
      </c>
      <c r="R134" s="52" t="s">
        <v>696</v>
      </c>
      <c r="S134" s="52" t="s">
        <v>799</v>
      </c>
      <c r="T134" s="51">
        <v>8</v>
      </c>
      <c r="U134" s="58">
        <v>1.557678E-2</v>
      </c>
      <c r="V134" s="58">
        <v>5.3147989999999999E-2</v>
      </c>
      <c r="W134" s="52" t="s">
        <v>640</v>
      </c>
      <c r="X134" s="52" t="s">
        <v>2120</v>
      </c>
      <c r="Y134" s="54" t="s">
        <v>978</v>
      </c>
      <c r="Z134" s="53">
        <v>5</v>
      </c>
      <c r="AA134" s="53">
        <v>0</v>
      </c>
      <c r="AB134" s="52" t="s">
        <v>640</v>
      </c>
      <c r="AD134" s="52" t="s">
        <v>643</v>
      </c>
      <c r="AE134" s="52" t="s">
        <v>981</v>
      </c>
      <c r="AF134" s="51">
        <v>893</v>
      </c>
      <c r="AH134" s="62">
        <v>87.99</v>
      </c>
      <c r="AI134" s="51">
        <v>5</v>
      </c>
      <c r="AJ134" s="62"/>
    </row>
    <row r="135" spans="1:36" ht="13.5" customHeight="1" x14ac:dyDescent="0.2">
      <c r="A135" s="52" t="s">
        <v>982</v>
      </c>
      <c r="B135" s="53">
        <v>2</v>
      </c>
      <c r="C135" s="52">
        <v>163</v>
      </c>
      <c r="D135" s="53">
        <v>106</v>
      </c>
      <c r="E135" s="52">
        <v>69</v>
      </c>
      <c r="F135" s="53">
        <v>78</v>
      </c>
      <c r="G135" s="52" t="s">
        <v>637</v>
      </c>
      <c r="H135" s="54" t="s">
        <v>983</v>
      </c>
      <c r="I135" s="52" t="s">
        <v>2122</v>
      </c>
      <c r="J135" s="52">
        <v>39140</v>
      </c>
      <c r="K135" s="55">
        <v>26.09929</v>
      </c>
      <c r="L135" s="54" t="s">
        <v>984</v>
      </c>
      <c r="M135" s="56">
        <v>44.208036421579365</v>
      </c>
      <c r="N135" s="57">
        <v>3.535903536552035</v>
      </c>
      <c r="O135" s="53">
        <v>1.8803998342246351</v>
      </c>
      <c r="P135" s="52" t="s">
        <v>640</v>
      </c>
      <c r="Q135" s="52" t="s">
        <v>2055</v>
      </c>
      <c r="R135" s="52" t="s">
        <v>855</v>
      </c>
      <c r="S135" s="52" t="s">
        <v>799</v>
      </c>
      <c r="T135" s="51">
        <v>7</v>
      </c>
      <c r="U135" s="58">
        <v>1.4430160000000001E-3</v>
      </c>
      <c r="V135" s="58">
        <v>4.9235700000000004E-3</v>
      </c>
      <c r="W135" s="52" t="s">
        <v>640</v>
      </c>
      <c r="X135" s="52" t="s">
        <v>2120</v>
      </c>
      <c r="Y135" s="54" t="s">
        <v>984</v>
      </c>
      <c r="Z135" s="53">
        <v>5</v>
      </c>
      <c r="AA135" s="53">
        <v>0</v>
      </c>
      <c r="AB135" s="52" t="s">
        <v>640</v>
      </c>
      <c r="AD135" s="52" t="s">
        <v>643</v>
      </c>
      <c r="AE135" s="52" t="s">
        <v>985</v>
      </c>
      <c r="AF135" s="51">
        <v>802</v>
      </c>
      <c r="AH135" s="62">
        <v>77.989999999999995</v>
      </c>
      <c r="AI135" s="51">
        <v>33</v>
      </c>
      <c r="AJ135" s="62"/>
    </row>
    <row r="136" spans="1:36" ht="13.5" customHeight="1" x14ac:dyDescent="0.2">
      <c r="A136" s="52" t="s">
        <v>986</v>
      </c>
      <c r="B136" s="53">
        <v>3</v>
      </c>
      <c r="C136" s="52">
        <v>101</v>
      </c>
      <c r="D136" s="53">
        <v>156</v>
      </c>
      <c r="E136" s="52">
        <v>62</v>
      </c>
      <c r="F136" s="53">
        <v>75</v>
      </c>
      <c r="G136" s="52" t="s">
        <v>637</v>
      </c>
      <c r="H136" s="54" t="s">
        <v>983</v>
      </c>
      <c r="I136" s="52" t="s">
        <v>2122</v>
      </c>
      <c r="J136" s="52">
        <v>60897</v>
      </c>
      <c r="K136" s="55">
        <v>13.45504</v>
      </c>
      <c r="L136" s="54" t="s">
        <v>987</v>
      </c>
      <c r="M136" s="56">
        <v>35.123151230592661</v>
      </c>
      <c r="N136" s="57">
        <v>3.2748983510386505</v>
      </c>
      <c r="O136" s="53">
        <v>1.8096680223285846</v>
      </c>
      <c r="P136" s="52" t="s">
        <v>640</v>
      </c>
      <c r="Q136" s="52" t="s">
        <v>2056</v>
      </c>
      <c r="R136" s="52" t="s">
        <v>855</v>
      </c>
      <c r="S136" s="52" t="s">
        <v>799</v>
      </c>
      <c r="T136" s="51">
        <v>6</v>
      </c>
      <c r="U136" s="58">
        <v>7.4551209999999997E-4</v>
      </c>
      <c r="V136" s="58">
        <v>2.5436870000000002E-3</v>
      </c>
      <c r="W136" s="52" t="s">
        <v>640</v>
      </c>
      <c r="X136" s="52" t="s">
        <v>2120</v>
      </c>
      <c r="Y136" s="54" t="s">
        <v>987</v>
      </c>
      <c r="Z136" s="53">
        <v>5</v>
      </c>
      <c r="AA136" s="53">
        <v>0</v>
      </c>
      <c r="AB136" s="52" t="s">
        <v>640</v>
      </c>
      <c r="AD136" s="52" t="s">
        <v>643</v>
      </c>
      <c r="AE136" s="52" t="s">
        <v>988</v>
      </c>
      <c r="AF136" s="51">
        <v>748</v>
      </c>
      <c r="AH136" s="62">
        <v>21.98</v>
      </c>
      <c r="AI136" s="51">
        <v>34</v>
      </c>
      <c r="AJ136" s="62"/>
    </row>
    <row r="137" spans="1:36" ht="13.5" customHeight="1" x14ac:dyDescent="0.2">
      <c r="A137" s="52" t="s">
        <v>989</v>
      </c>
      <c r="B137" s="53">
        <v>1</v>
      </c>
      <c r="C137" s="52">
        <v>195</v>
      </c>
      <c r="D137" s="53">
        <v>155</v>
      </c>
      <c r="E137" s="52">
        <v>36</v>
      </c>
      <c r="F137" s="53">
        <v>92</v>
      </c>
      <c r="G137" s="52" t="s">
        <v>637</v>
      </c>
      <c r="H137" s="54" t="s">
        <v>990</v>
      </c>
      <c r="I137" s="52" t="s">
        <v>2122</v>
      </c>
      <c r="J137" s="52">
        <v>39402</v>
      </c>
      <c r="K137" s="55">
        <v>0.97783529999999996</v>
      </c>
      <c r="L137" s="54" t="s">
        <v>991</v>
      </c>
      <c r="M137" s="56">
        <v>14.966690850624055</v>
      </c>
      <c r="N137" s="57">
        <v>2.4643852230571368</v>
      </c>
      <c r="O137" s="53">
        <v>1.5698360497380408</v>
      </c>
      <c r="P137" s="52" t="s">
        <v>640</v>
      </c>
      <c r="Q137" s="52" t="s">
        <v>2057</v>
      </c>
      <c r="R137" s="52" t="s">
        <v>696</v>
      </c>
      <c r="S137" s="52" t="s">
        <v>799</v>
      </c>
      <c r="T137" s="51">
        <v>4</v>
      </c>
      <c r="U137" s="58">
        <v>2.5413419999999999E-2</v>
      </c>
      <c r="V137" s="58">
        <v>8.6710590000000004E-2</v>
      </c>
      <c r="W137" s="52" t="s">
        <v>640</v>
      </c>
      <c r="X137" s="52" t="s">
        <v>2120</v>
      </c>
      <c r="Y137" s="54" t="s">
        <v>991</v>
      </c>
      <c r="Z137" s="53">
        <v>5</v>
      </c>
      <c r="AA137" s="53">
        <v>0</v>
      </c>
      <c r="AB137" s="52" t="s">
        <v>640</v>
      </c>
      <c r="AD137" s="52" t="s">
        <v>643</v>
      </c>
      <c r="AE137" s="52" t="s">
        <v>992</v>
      </c>
      <c r="AF137" s="51">
        <v>150</v>
      </c>
      <c r="AH137" s="62">
        <v>59.98</v>
      </c>
      <c r="AI137" s="51">
        <v>33</v>
      </c>
      <c r="AJ137" s="62"/>
    </row>
    <row r="138" spans="1:36" ht="13.5" customHeight="1" x14ac:dyDescent="0.2">
      <c r="A138" s="52" t="s">
        <v>993</v>
      </c>
      <c r="B138" s="53">
        <v>3</v>
      </c>
      <c r="C138" s="52">
        <v>111</v>
      </c>
      <c r="D138" s="53">
        <v>99</v>
      </c>
      <c r="E138" s="52">
        <v>49</v>
      </c>
      <c r="F138" s="53">
        <v>17</v>
      </c>
      <c r="G138" s="52" t="s">
        <v>637</v>
      </c>
      <c r="H138" s="54" t="s">
        <v>994</v>
      </c>
      <c r="I138" s="52" t="s">
        <v>2122</v>
      </c>
      <c r="J138" s="52">
        <v>91031</v>
      </c>
      <c r="K138" s="55">
        <v>1.739986</v>
      </c>
      <c r="L138" s="54" t="s">
        <v>995</v>
      </c>
      <c r="M138" s="56">
        <v>20.059071289130316</v>
      </c>
      <c r="N138" s="57">
        <v>2.7170873923301402</v>
      </c>
      <c r="O138" s="53">
        <v>1.6483589998329067</v>
      </c>
      <c r="P138" s="52" t="s">
        <v>640</v>
      </c>
      <c r="Q138" s="52" t="s">
        <v>2058</v>
      </c>
      <c r="R138" s="52" t="s">
        <v>855</v>
      </c>
      <c r="S138" s="52" t="s">
        <v>799</v>
      </c>
      <c r="T138" s="51">
        <v>2</v>
      </c>
      <c r="U138" s="58">
        <v>1.5597460000000001E-4</v>
      </c>
      <c r="V138" s="58">
        <v>5.3218540000000004E-4</v>
      </c>
      <c r="W138" s="52" t="s">
        <v>640</v>
      </c>
      <c r="X138" s="52" t="s">
        <v>2120</v>
      </c>
      <c r="Y138" s="54" t="s">
        <v>995</v>
      </c>
      <c r="Z138" s="53">
        <v>5</v>
      </c>
      <c r="AA138" s="53">
        <v>0</v>
      </c>
      <c r="AB138" s="52" t="s">
        <v>640</v>
      </c>
      <c r="AD138" s="52" t="s">
        <v>643</v>
      </c>
      <c r="AE138" s="52" t="s">
        <v>996</v>
      </c>
      <c r="AF138" s="51">
        <v>676</v>
      </c>
      <c r="AH138" s="62">
        <v>24.97</v>
      </c>
      <c r="AI138" s="51">
        <v>33</v>
      </c>
      <c r="AJ138" s="62"/>
    </row>
    <row r="139" spans="1:36" ht="13.5" customHeight="1" x14ac:dyDescent="0.2">
      <c r="A139" s="52" t="s">
        <v>997</v>
      </c>
      <c r="B139" s="53">
        <v>4</v>
      </c>
      <c r="C139" s="52">
        <v>133</v>
      </c>
      <c r="D139" s="53">
        <v>127</v>
      </c>
      <c r="E139" s="52">
        <v>97</v>
      </c>
      <c r="F139" s="53">
        <v>59</v>
      </c>
      <c r="G139" s="52" t="s">
        <v>637</v>
      </c>
      <c r="H139" s="54" t="s">
        <v>994</v>
      </c>
      <c r="I139" s="52" t="s">
        <v>2122</v>
      </c>
      <c r="J139" s="52">
        <v>26562</v>
      </c>
      <c r="K139" s="55">
        <v>28.527509999999999</v>
      </c>
      <c r="L139" s="54" t="s">
        <v>995</v>
      </c>
      <c r="M139" s="56">
        <v>48.868625052121608</v>
      </c>
      <c r="N139" s="57">
        <v>3.6560324353306366</v>
      </c>
      <c r="O139" s="53">
        <v>1.9120754261614881</v>
      </c>
      <c r="P139" s="52" t="s">
        <v>640</v>
      </c>
      <c r="Q139" s="52" t="s">
        <v>2059</v>
      </c>
      <c r="R139" s="52" t="s">
        <v>855</v>
      </c>
      <c r="S139" s="52" t="s">
        <v>799</v>
      </c>
      <c r="T139" s="51">
        <v>9</v>
      </c>
      <c r="U139" s="58">
        <v>2.5494049999999998E-3</v>
      </c>
      <c r="V139" s="58">
        <v>8.6985689999999997E-3</v>
      </c>
      <c r="W139" s="52" t="s">
        <v>640</v>
      </c>
      <c r="X139" s="52" t="s">
        <v>2120</v>
      </c>
      <c r="Y139" s="54" t="s">
        <v>995</v>
      </c>
      <c r="Z139" s="53">
        <v>5</v>
      </c>
      <c r="AA139" s="53">
        <v>0</v>
      </c>
      <c r="AB139" s="52" t="s">
        <v>640</v>
      </c>
      <c r="AD139" s="52" t="s">
        <v>643</v>
      </c>
      <c r="AE139" s="52" t="s">
        <v>998</v>
      </c>
      <c r="AF139" s="51">
        <v>930</v>
      </c>
      <c r="AH139" s="62">
        <v>53.98</v>
      </c>
      <c r="AI139" s="51">
        <v>33</v>
      </c>
      <c r="AJ139" s="62"/>
    </row>
    <row r="140" spans="1:36" ht="13.5" customHeight="1" x14ac:dyDescent="0.2">
      <c r="A140" s="52" t="s">
        <v>999</v>
      </c>
      <c r="B140" s="53">
        <v>1</v>
      </c>
      <c r="C140" s="52">
        <v>115</v>
      </c>
      <c r="D140" s="53">
        <v>260</v>
      </c>
      <c r="E140" s="52">
        <v>44</v>
      </c>
      <c r="F140" s="53">
        <v>97</v>
      </c>
      <c r="G140" s="52" t="s">
        <v>637</v>
      </c>
      <c r="H140" s="54" t="s">
        <v>1000</v>
      </c>
      <c r="I140" s="52" t="s">
        <v>2122</v>
      </c>
      <c r="J140" s="52">
        <v>97617</v>
      </c>
      <c r="K140" s="55">
        <v>3.8373309999999998</v>
      </c>
      <c r="L140" s="54" t="s">
        <v>1001</v>
      </c>
      <c r="M140" s="56">
        <v>24.796241666671659</v>
      </c>
      <c r="N140" s="57">
        <v>2.9160521517157552</v>
      </c>
      <c r="O140" s="53">
        <v>1.7076452066268786</v>
      </c>
      <c r="P140" s="52" t="s">
        <v>640</v>
      </c>
      <c r="Q140" s="52" t="s">
        <v>2060</v>
      </c>
      <c r="R140" s="52" t="s">
        <v>696</v>
      </c>
      <c r="S140" s="52" t="s">
        <v>1002</v>
      </c>
      <c r="T140" s="51">
        <v>4</v>
      </c>
      <c r="U140" s="58">
        <v>6.7736210000000005E-2</v>
      </c>
      <c r="V140" s="58">
        <v>0.23111590000000001</v>
      </c>
      <c r="W140" s="52" t="s">
        <v>640</v>
      </c>
      <c r="X140" s="52" t="s">
        <v>2120</v>
      </c>
      <c r="Y140" s="54" t="s">
        <v>1001</v>
      </c>
      <c r="Z140" s="53">
        <v>5</v>
      </c>
      <c r="AA140" s="53">
        <v>0</v>
      </c>
      <c r="AB140" s="52" t="s">
        <v>640</v>
      </c>
      <c r="AD140" s="52" t="s">
        <v>643</v>
      </c>
      <c r="AE140" s="52" t="s">
        <v>1003</v>
      </c>
      <c r="AF140" s="51">
        <v>621</v>
      </c>
      <c r="AH140" s="62">
        <v>51.99</v>
      </c>
      <c r="AI140" s="51">
        <v>33</v>
      </c>
      <c r="AJ140" s="62"/>
    </row>
    <row r="141" spans="1:36" ht="13.5" customHeight="1" x14ac:dyDescent="0.2">
      <c r="A141" s="52" t="s">
        <v>1004</v>
      </c>
      <c r="B141" s="53">
        <v>3</v>
      </c>
      <c r="C141" s="52">
        <v>188</v>
      </c>
      <c r="D141" s="53">
        <v>263</v>
      </c>
      <c r="E141" s="52">
        <v>33</v>
      </c>
      <c r="F141" s="53">
        <v>25</v>
      </c>
      <c r="G141" s="52" t="s">
        <v>637</v>
      </c>
      <c r="H141" s="54" t="s">
        <v>1001</v>
      </c>
      <c r="I141" s="52" t="s">
        <v>2122</v>
      </c>
      <c r="J141" s="52">
        <v>81867</v>
      </c>
      <c r="K141" s="55">
        <v>3.3378079999999999</v>
      </c>
      <c r="L141" s="54" t="s">
        <v>1001</v>
      </c>
      <c r="M141" s="56">
        <v>18.164774885304709</v>
      </c>
      <c r="N141" s="57">
        <v>2.628714011537689</v>
      </c>
      <c r="O141" s="53">
        <v>1.6213309383150896</v>
      </c>
      <c r="P141" s="52" t="s">
        <v>640</v>
      </c>
      <c r="Q141" s="52" t="s">
        <v>2061</v>
      </c>
      <c r="R141" s="52" t="s">
        <v>696</v>
      </c>
      <c r="S141" s="52" t="s">
        <v>1002</v>
      </c>
      <c r="T141" s="51">
        <v>9</v>
      </c>
      <c r="U141" s="58">
        <v>3.8175840000000003E-2</v>
      </c>
      <c r="V141" s="58">
        <v>0.13025600000000001</v>
      </c>
      <c r="W141" s="52" t="s">
        <v>640</v>
      </c>
      <c r="X141" s="52" t="s">
        <v>2120</v>
      </c>
      <c r="Y141" s="54" t="s">
        <v>1001</v>
      </c>
      <c r="Z141" s="53">
        <v>5</v>
      </c>
      <c r="AA141" s="53">
        <v>0</v>
      </c>
      <c r="AB141" s="52" t="s">
        <v>640</v>
      </c>
      <c r="AD141" s="52" t="s">
        <v>643</v>
      </c>
      <c r="AE141" s="52" t="s">
        <v>1005</v>
      </c>
      <c r="AF141" s="51">
        <v>755</v>
      </c>
      <c r="AH141" s="62">
        <v>47.97</v>
      </c>
      <c r="AI141" s="51">
        <v>33</v>
      </c>
      <c r="AJ141" s="62"/>
    </row>
    <row r="142" spans="1:36" ht="13.5" customHeight="1" x14ac:dyDescent="0.2">
      <c r="A142" s="52" t="s">
        <v>1006</v>
      </c>
      <c r="B142" s="53">
        <v>3</v>
      </c>
      <c r="C142" s="52">
        <v>151</v>
      </c>
      <c r="D142" s="53">
        <v>1298</v>
      </c>
      <c r="E142" s="52">
        <v>54</v>
      </c>
      <c r="F142" s="53">
        <v>59</v>
      </c>
      <c r="G142" s="52" t="s">
        <v>637</v>
      </c>
      <c r="H142" s="54" t="s">
        <v>1007</v>
      </c>
      <c r="I142" s="52" t="s">
        <v>2122</v>
      </c>
      <c r="J142" s="52">
        <v>38585</v>
      </c>
      <c r="K142" s="55">
        <v>3.55619</v>
      </c>
      <c r="L142" s="54" t="s">
        <v>1008</v>
      </c>
      <c r="M142" s="56">
        <v>23.441976308148408</v>
      </c>
      <c r="N142" s="57">
        <v>2.8619677847837104</v>
      </c>
      <c r="O142" s="53">
        <v>1.6917351402579868</v>
      </c>
      <c r="P142" s="52" t="s">
        <v>640</v>
      </c>
      <c r="Q142" s="52" t="s">
        <v>2062</v>
      </c>
      <c r="R142" s="52" t="s">
        <v>696</v>
      </c>
      <c r="S142" s="52" t="s">
        <v>1002</v>
      </c>
      <c r="T142" s="51">
        <v>6</v>
      </c>
      <c r="U142" s="58">
        <v>6.4332219999999997E-3</v>
      </c>
      <c r="V142" s="58">
        <v>2.1950150000000002E-2</v>
      </c>
      <c r="W142" s="52" t="s">
        <v>640</v>
      </c>
      <c r="X142" s="52" t="s">
        <v>2120</v>
      </c>
      <c r="Y142" s="54" t="s">
        <v>1008</v>
      </c>
      <c r="Z142" s="53">
        <v>5</v>
      </c>
      <c r="AA142" s="53">
        <v>0</v>
      </c>
      <c r="AB142" s="52" t="s">
        <v>640</v>
      </c>
      <c r="AD142" s="52" t="s">
        <v>643</v>
      </c>
      <c r="AE142" s="52" t="s">
        <v>1009</v>
      </c>
      <c r="AF142" s="51">
        <v>728</v>
      </c>
      <c r="AH142" s="62">
        <v>66.97</v>
      </c>
      <c r="AI142" s="51">
        <v>33</v>
      </c>
      <c r="AJ142" s="62"/>
    </row>
    <row r="143" spans="1:36" ht="13.5" customHeight="1" x14ac:dyDescent="0.2">
      <c r="A143" s="52" t="s">
        <v>1010</v>
      </c>
      <c r="B143" s="53">
        <v>3</v>
      </c>
      <c r="C143" s="52">
        <v>109</v>
      </c>
      <c r="D143" s="53">
        <v>123</v>
      </c>
      <c r="E143" s="52">
        <v>78</v>
      </c>
      <c r="F143" s="53">
        <v>60</v>
      </c>
      <c r="G143" s="52" t="s">
        <v>637</v>
      </c>
      <c r="H143" s="54" t="s">
        <v>1011</v>
      </c>
      <c r="I143" s="52" t="s">
        <v>2122</v>
      </c>
      <c r="J143" s="52">
        <v>19326</v>
      </c>
      <c r="K143" s="55">
        <v>17.804200000000002</v>
      </c>
      <c r="L143" s="54" t="s">
        <v>1012</v>
      </c>
      <c r="M143" s="56">
        <v>36.023702340324036</v>
      </c>
      <c r="N143" s="57">
        <v>3.3026517510566018</v>
      </c>
      <c r="O143" s="53">
        <v>1.8173199363503945</v>
      </c>
      <c r="P143" s="52" t="s">
        <v>640</v>
      </c>
      <c r="Q143" s="52" t="s">
        <v>2063</v>
      </c>
      <c r="R143" s="52" t="s">
        <v>855</v>
      </c>
      <c r="S143" s="52" t="s">
        <v>1013</v>
      </c>
      <c r="T143" s="51">
        <v>1</v>
      </c>
      <c r="U143" s="58">
        <v>1.59088E-3</v>
      </c>
      <c r="V143" s="58">
        <v>5.4280819999999999E-3</v>
      </c>
      <c r="W143" s="52" t="s">
        <v>640</v>
      </c>
      <c r="X143" s="52" t="s">
        <v>2120</v>
      </c>
      <c r="Y143" s="54" t="s">
        <v>1012</v>
      </c>
      <c r="Z143" s="53">
        <v>5</v>
      </c>
      <c r="AA143" s="53">
        <v>0</v>
      </c>
      <c r="AB143" s="52" t="s">
        <v>640</v>
      </c>
      <c r="AD143" s="52" t="s">
        <v>643</v>
      </c>
      <c r="AE143" s="52" t="s">
        <v>1014</v>
      </c>
      <c r="AF143" s="51">
        <v>155</v>
      </c>
      <c r="AH143" s="62">
        <v>72.98</v>
      </c>
      <c r="AI143" s="51">
        <v>48</v>
      </c>
      <c r="AJ143" s="62"/>
    </row>
    <row r="144" spans="1:36" ht="13.5" customHeight="1" x14ac:dyDescent="0.2">
      <c r="A144" s="52" t="s">
        <v>1015</v>
      </c>
      <c r="B144" s="53">
        <v>5</v>
      </c>
      <c r="C144" s="52">
        <v>131</v>
      </c>
      <c r="D144" s="53">
        <v>90</v>
      </c>
      <c r="E144" s="52">
        <v>75</v>
      </c>
      <c r="F144" s="53">
        <v>72</v>
      </c>
      <c r="G144" s="52" t="s">
        <v>637</v>
      </c>
      <c r="H144" s="54" t="s">
        <v>1011</v>
      </c>
      <c r="I144" s="52" t="s">
        <v>2122</v>
      </c>
      <c r="J144" s="52">
        <v>17529</v>
      </c>
      <c r="K144" s="55">
        <v>2.8945120000000002</v>
      </c>
      <c r="L144" s="54" t="s">
        <v>1012</v>
      </c>
      <c r="M144" s="56">
        <v>14.59583854126126</v>
      </c>
      <c r="N144" s="57">
        <v>2.4438601524040027</v>
      </c>
      <c r="O144" s="53">
        <v>1.5632850515513805</v>
      </c>
      <c r="P144" s="52" t="s">
        <v>640</v>
      </c>
      <c r="Q144" s="52" t="s">
        <v>2064</v>
      </c>
      <c r="R144" s="52" t="s">
        <v>855</v>
      </c>
      <c r="S144" s="52" t="s">
        <v>1013</v>
      </c>
      <c r="T144" s="51">
        <v>7</v>
      </c>
      <c r="U144" s="58">
        <v>2.610302E-4</v>
      </c>
      <c r="V144" s="58">
        <v>8.9063490000000005E-4</v>
      </c>
      <c r="W144" s="52" t="s">
        <v>640</v>
      </c>
      <c r="X144" s="52" t="s">
        <v>2120</v>
      </c>
      <c r="Y144" s="54" t="s">
        <v>1012</v>
      </c>
      <c r="Z144" s="53">
        <v>5</v>
      </c>
      <c r="AA144" s="53">
        <v>0</v>
      </c>
      <c r="AB144" s="52" t="s">
        <v>640</v>
      </c>
      <c r="AD144" s="52" t="s">
        <v>643</v>
      </c>
      <c r="AE144" s="52" t="s">
        <v>1016</v>
      </c>
      <c r="AF144" s="51">
        <v>402</v>
      </c>
      <c r="AH144" s="62">
        <v>69.989999999999995</v>
      </c>
      <c r="AI144" s="51">
        <v>25</v>
      </c>
      <c r="AJ144" s="62"/>
    </row>
    <row r="145" spans="1:36" ht="13.5" customHeight="1" x14ac:dyDescent="0.2">
      <c r="A145" s="52" t="s">
        <v>1017</v>
      </c>
      <c r="B145" s="53">
        <v>5</v>
      </c>
      <c r="C145" s="52">
        <v>180</v>
      </c>
      <c r="D145" s="53">
        <v>119</v>
      </c>
      <c r="E145" s="52">
        <v>47</v>
      </c>
      <c r="F145" s="53">
        <v>57</v>
      </c>
      <c r="G145" s="52" t="s">
        <v>637</v>
      </c>
      <c r="H145" s="54" t="s">
        <v>1001</v>
      </c>
      <c r="I145" s="52" t="s">
        <v>2122</v>
      </c>
      <c r="J145" s="52">
        <v>23428</v>
      </c>
      <c r="K145" s="55">
        <v>1.3777919999999999</v>
      </c>
      <c r="L145" s="54" t="s">
        <v>1018</v>
      </c>
      <c r="M145" s="56">
        <v>16.551585849021198</v>
      </c>
      <c r="N145" s="57">
        <v>2.548472023172252</v>
      </c>
      <c r="O145" s="53">
        <v>1.596393442473456</v>
      </c>
      <c r="P145" s="52" t="s">
        <v>640</v>
      </c>
      <c r="Q145" s="52" t="s">
        <v>2065</v>
      </c>
      <c r="R145" s="52" t="s">
        <v>855</v>
      </c>
      <c r="S145" s="52" t="s">
        <v>1002</v>
      </c>
      <c r="T145" s="51">
        <v>8</v>
      </c>
      <c r="U145" s="58">
        <v>3.6326079999999998E-3</v>
      </c>
      <c r="V145" s="58">
        <v>1.239446E-2</v>
      </c>
      <c r="W145" s="52" t="s">
        <v>640</v>
      </c>
      <c r="X145" s="52" t="s">
        <v>2120</v>
      </c>
      <c r="Y145" s="54" t="s">
        <v>1018</v>
      </c>
      <c r="Z145" s="53">
        <v>5</v>
      </c>
      <c r="AA145" s="53">
        <v>0</v>
      </c>
      <c r="AB145" s="52" t="s">
        <v>640</v>
      </c>
      <c r="AD145" s="52" t="s">
        <v>643</v>
      </c>
      <c r="AE145" s="52" t="s">
        <v>1019</v>
      </c>
      <c r="AF145" s="51">
        <v>200</v>
      </c>
      <c r="AH145" s="62">
        <v>87.97</v>
      </c>
      <c r="AI145" s="51">
        <v>29</v>
      </c>
      <c r="AJ145" s="62"/>
    </row>
    <row r="146" spans="1:36" ht="13.5" customHeight="1" x14ac:dyDescent="0.2">
      <c r="A146" s="52" t="s">
        <v>1020</v>
      </c>
      <c r="B146" s="53">
        <v>3</v>
      </c>
      <c r="C146" s="52">
        <v>114</v>
      </c>
      <c r="D146" s="53">
        <v>104</v>
      </c>
      <c r="E146" s="52">
        <v>56</v>
      </c>
      <c r="F146" s="53">
        <v>20</v>
      </c>
      <c r="G146" s="52" t="s">
        <v>637</v>
      </c>
      <c r="H146" s="54" t="s">
        <v>1021</v>
      </c>
      <c r="I146" s="52" t="s">
        <v>2122</v>
      </c>
      <c r="J146" s="52">
        <v>73363</v>
      </c>
      <c r="K146" s="55">
        <v>0.69571090000000002</v>
      </c>
      <c r="L146" s="54" t="s">
        <v>1018</v>
      </c>
      <c r="M146" s="56">
        <v>14.529803760537723</v>
      </c>
      <c r="N146" s="57">
        <v>2.440169060250228</v>
      </c>
      <c r="O146" s="53">
        <v>1.5621040491113989</v>
      </c>
      <c r="P146" s="52" t="s">
        <v>640</v>
      </c>
      <c r="Q146" s="52" t="s">
        <v>2066</v>
      </c>
      <c r="R146" s="52" t="s">
        <v>696</v>
      </c>
      <c r="S146" s="52" t="s">
        <v>1002</v>
      </c>
      <c r="T146" s="51">
        <v>3</v>
      </c>
      <c r="U146" s="58">
        <v>2.0795560000000002E-3</v>
      </c>
      <c r="V146" s="58">
        <v>7.0954470000000004E-3</v>
      </c>
      <c r="W146" s="52" t="s">
        <v>640</v>
      </c>
      <c r="X146" s="52" t="s">
        <v>2120</v>
      </c>
      <c r="Y146" s="54" t="s">
        <v>1018</v>
      </c>
      <c r="Z146" s="53">
        <v>5</v>
      </c>
      <c r="AA146" s="53">
        <v>0</v>
      </c>
      <c r="AB146" s="52" t="s">
        <v>640</v>
      </c>
      <c r="AD146" s="52" t="s">
        <v>643</v>
      </c>
      <c r="AE146" s="52" t="s">
        <v>1022</v>
      </c>
      <c r="AF146" s="51">
        <v>778</v>
      </c>
      <c r="AH146" s="62">
        <v>75.98</v>
      </c>
      <c r="AI146" s="51">
        <v>18</v>
      </c>
      <c r="AJ146" s="62"/>
    </row>
    <row r="147" spans="1:36" ht="13.5" customHeight="1" x14ac:dyDescent="0.2">
      <c r="A147" s="52" t="s">
        <v>1023</v>
      </c>
      <c r="B147" s="53">
        <v>4</v>
      </c>
      <c r="C147" s="52">
        <v>178</v>
      </c>
      <c r="D147" s="53">
        <v>973</v>
      </c>
      <c r="E147" s="52">
        <v>87</v>
      </c>
      <c r="F147" s="53">
        <v>83</v>
      </c>
      <c r="G147" s="52" t="s">
        <v>637</v>
      </c>
      <c r="H147" s="54" t="s">
        <v>1024</v>
      </c>
      <c r="I147" s="52" t="s">
        <v>2122</v>
      </c>
      <c r="J147" s="52">
        <v>26511</v>
      </c>
      <c r="K147" s="55">
        <v>8.5711969999999997</v>
      </c>
      <c r="L147" s="54" t="s">
        <v>1025</v>
      </c>
      <c r="M147" s="56">
        <v>26.49885767022802</v>
      </c>
      <c r="N147" s="57">
        <v>2.9813231392233384</v>
      </c>
      <c r="O147" s="53">
        <v>1.7266508446189515</v>
      </c>
      <c r="P147" s="52" t="s">
        <v>640</v>
      </c>
      <c r="Q147" s="52" t="s">
        <v>2067</v>
      </c>
      <c r="R147" s="52" t="s">
        <v>696</v>
      </c>
      <c r="S147" s="52" t="s">
        <v>1002</v>
      </c>
      <c r="T147" s="51">
        <v>2</v>
      </c>
      <c r="U147" s="58">
        <v>1.549553E-2</v>
      </c>
      <c r="V147" s="58">
        <v>5.2870769999999997E-2</v>
      </c>
      <c r="W147" s="52" t="s">
        <v>640</v>
      </c>
      <c r="X147" s="52" t="s">
        <v>2120</v>
      </c>
      <c r="Y147" s="54" t="s">
        <v>1025</v>
      </c>
      <c r="Z147" s="53">
        <v>5</v>
      </c>
      <c r="AA147" s="53">
        <v>0</v>
      </c>
      <c r="AB147" s="52" t="s">
        <v>640</v>
      </c>
      <c r="AD147" s="52" t="s">
        <v>643</v>
      </c>
      <c r="AE147" s="52" t="s">
        <v>1026</v>
      </c>
      <c r="AF147" s="51">
        <v>605</v>
      </c>
      <c r="AH147" s="62">
        <v>33.97</v>
      </c>
      <c r="AI147" s="51">
        <v>38</v>
      </c>
      <c r="AJ147" s="62"/>
    </row>
    <row r="148" spans="1:36" ht="13.5" customHeight="1" x14ac:dyDescent="0.2">
      <c r="A148" s="52" t="s">
        <v>1027</v>
      </c>
      <c r="B148" s="53">
        <v>5</v>
      </c>
      <c r="C148" s="52">
        <v>104</v>
      </c>
      <c r="D148" s="53">
        <v>115</v>
      </c>
      <c r="E148" s="52">
        <v>23</v>
      </c>
      <c r="F148" s="53">
        <v>60</v>
      </c>
      <c r="G148" s="52" t="s">
        <v>637</v>
      </c>
      <c r="H148" s="54" t="s">
        <v>1028</v>
      </c>
      <c r="I148" s="52" t="s">
        <v>2122</v>
      </c>
      <c r="J148" s="52">
        <v>51756</v>
      </c>
      <c r="K148" s="55">
        <v>31.158110000000001</v>
      </c>
      <c r="L148" s="54" t="s">
        <v>686</v>
      </c>
      <c r="M148" s="56">
        <v>46.740055001520531</v>
      </c>
      <c r="N148" s="57">
        <v>3.6021606114820193</v>
      </c>
      <c r="O148" s="53">
        <v>1.8979358818152996</v>
      </c>
      <c r="P148" s="52" t="s">
        <v>640</v>
      </c>
      <c r="Q148" s="52" t="s">
        <v>2068</v>
      </c>
      <c r="R148" s="52" t="s">
        <v>855</v>
      </c>
      <c r="S148" s="52" t="s">
        <v>1002</v>
      </c>
      <c r="T148" s="51">
        <v>1</v>
      </c>
      <c r="U148" s="58">
        <v>1.723336E-3</v>
      </c>
      <c r="V148" s="58">
        <v>5.8800220000000004E-3</v>
      </c>
      <c r="W148" s="52" t="s">
        <v>640</v>
      </c>
      <c r="X148" s="52" t="s">
        <v>2120</v>
      </c>
      <c r="Y148" s="54" t="s">
        <v>686</v>
      </c>
      <c r="Z148" s="53">
        <v>1</v>
      </c>
      <c r="AA148" s="53">
        <v>0</v>
      </c>
      <c r="AB148" s="52" t="s">
        <v>640</v>
      </c>
      <c r="AD148" s="52" t="s">
        <v>643</v>
      </c>
      <c r="AE148" s="52" t="s">
        <v>1029</v>
      </c>
      <c r="AF148" s="51">
        <v>770</v>
      </c>
      <c r="AH148" s="62">
        <v>44.97</v>
      </c>
      <c r="AI148" s="51">
        <v>7</v>
      </c>
      <c r="AJ148" s="62"/>
    </row>
    <row r="149" spans="1:36" ht="13.5" customHeight="1" x14ac:dyDescent="0.2">
      <c r="A149" s="52" t="s">
        <v>1030</v>
      </c>
      <c r="B149" s="53">
        <v>5</v>
      </c>
      <c r="C149" s="52">
        <v>194</v>
      </c>
      <c r="D149" s="53">
        <v>94</v>
      </c>
      <c r="E149" s="52">
        <v>28</v>
      </c>
      <c r="F149" s="53">
        <v>56</v>
      </c>
      <c r="G149" s="52" t="s">
        <v>637</v>
      </c>
      <c r="H149" s="54" t="s">
        <v>1028</v>
      </c>
      <c r="I149" s="52" t="s">
        <v>2122</v>
      </c>
      <c r="J149" s="52">
        <v>49005</v>
      </c>
      <c r="K149" s="55">
        <v>5.8673799999999998</v>
      </c>
      <c r="L149" s="54" t="s">
        <v>686</v>
      </c>
      <c r="M149" s="56">
        <v>26.289647532705668</v>
      </c>
      <c r="N149" s="57">
        <v>2.9734564893529662</v>
      </c>
      <c r="O149" s="53">
        <v>1.7243713316316083</v>
      </c>
      <c r="P149" s="52" t="s">
        <v>640</v>
      </c>
      <c r="Q149" s="52" t="s">
        <v>2069</v>
      </c>
      <c r="R149" s="52" t="s">
        <v>855</v>
      </c>
      <c r="S149" s="52" t="s">
        <v>1002</v>
      </c>
      <c r="T149" s="51">
        <v>1</v>
      </c>
      <c r="U149" s="58">
        <v>3.2475880000000003E-4</v>
      </c>
      <c r="V149" s="58">
        <v>1.1080770000000001E-3</v>
      </c>
      <c r="W149" s="52" t="s">
        <v>640</v>
      </c>
      <c r="X149" s="52" t="s">
        <v>2120</v>
      </c>
      <c r="Y149" s="54" t="s">
        <v>686</v>
      </c>
      <c r="Z149" s="53">
        <v>1</v>
      </c>
      <c r="AA149" s="53">
        <v>0</v>
      </c>
      <c r="AB149" s="52" t="s">
        <v>640</v>
      </c>
      <c r="AD149" s="52" t="s">
        <v>643</v>
      </c>
      <c r="AE149" s="52" t="s">
        <v>1031</v>
      </c>
      <c r="AF149" s="51">
        <v>831</v>
      </c>
      <c r="AH149" s="62">
        <v>46.98</v>
      </c>
      <c r="AI149" s="51">
        <v>42</v>
      </c>
      <c r="AJ149" s="62"/>
    </row>
    <row r="150" spans="1:36" ht="13.5" customHeight="1" x14ac:dyDescent="0.2">
      <c r="A150" s="52" t="s">
        <v>1032</v>
      </c>
      <c r="B150" s="53">
        <v>2</v>
      </c>
      <c r="C150" s="52">
        <v>182</v>
      </c>
      <c r="D150" s="53">
        <v>102</v>
      </c>
      <c r="E150" s="52">
        <v>47</v>
      </c>
      <c r="F150" s="53">
        <v>28</v>
      </c>
      <c r="G150" s="52" t="s">
        <v>637</v>
      </c>
      <c r="H150" s="54" t="s">
        <v>1011</v>
      </c>
      <c r="I150" s="52" t="s">
        <v>2122</v>
      </c>
      <c r="J150" s="52">
        <v>17759</v>
      </c>
      <c r="K150" s="55">
        <v>7.2751990000000002E-2</v>
      </c>
      <c r="L150" s="54" t="s">
        <v>1033</v>
      </c>
      <c r="M150" s="56">
        <v>13.342477758142387</v>
      </c>
      <c r="N150" s="57">
        <v>2.3718041748346788</v>
      </c>
      <c r="O150" s="53">
        <v>1.5400662891040369</v>
      </c>
      <c r="P150" s="52" t="s">
        <v>640</v>
      </c>
      <c r="Q150" s="52" t="s">
        <v>2070</v>
      </c>
      <c r="R150" s="52" t="s">
        <v>696</v>
      </c>
      <c r="S150" s="52" t="s">
        <v>1002</v>
      </c>
      <c r="T150" s="51">
        <v>5</v>
      </c>
      <c r="U150" s="58">
        <v>3.3226380000000002E-4</v>
      </c>
      <c r="V150" s="58">
        <v>1.133684E-3</v>
      </c>
      <c r="W150" s="52" t="s">
        <v>640</v>
      </c>
      <c r="X150" s="52" t="s">
        <v>2120</v>
      </c>
      <c r="Y150" s="54" t="s">
        <v>1033</v>
      </c>
      <c r="Z150" s="53">
        <v>1</v>
      </c>
      <c r="AA150" s="53">
        <v>0</v>
      </c>
      <c r="AB150" s="52" t="s">
        <v>640</v>
      </c>
      <c r="AD150" s="52" t="s">
        <v>643</v>
      </c>
      <c r="AE150" s="52" t="s">
        <v>1034</v>
      </c>
      <c r="AF150" s="51">
        <v>544</v>
      </c>
      <c r="AH150" s="62">
        <v>44.98</v>
      </c>
      <c r="AI150" s="51">
        <v>13</v>
      </c>
      <c r="AJ150" s="62"/>
    </row>
    <row r="151" spans="1:36" ht="13.5" customHeight="1" x14ac:dyDescent="0.2">
      <c r="A151" s="52" t="s">
        <v>1035</v>
      </c>
      <c r="B151" s="53">
        <v>3</v>
      </c>
      <c r="C151" s="52">
        <v>140</v>
      </c>
      <c r="D151" s="53">
        <v>119</v>
      </c>
      <c r="E151" s="52">
        <v>80</v>
      </c>
      <c r="F151" s="53">
        <v>95</v>
      </c>
      <c r="G151" s="52" t="s">
        <v>637</v>
      </c>
      <c r="H151" s="54" t="s">
        <v>1011</v>
      </c>
      <c r="I151" s="52" t="s">
        <v>2122</v>
      </c>
      <c r="J151" s="52">
        <v>75622</v>
      </c>
      <c r="K151" s="55">
        <v>8.1481639999999994E-2</v>
      </c>
      <c r="L151" s="54" t="s">
        <v>1033</v>
      </c>
      <c r="M151" s="56">
        <v>15.366931530523713</v>
      </c>
      <c r="N151" s="57">
        <v>2.4861598700054683</v>
      </c>
      <c r="O151" s="53">
        <v>1.5767561225520794</v>
      </c>
      <c r="P151" s="52" t="s">
        <v>640</v>
      </c>
      <c r="Q151" s="52" t="s">
        <v>2071</v>
      </c>
      <c r="R151" s="52" t="s">
        <v>696</v>
      </c>
      <c r="S151" s="52" t="s">
        <v>1002</v>
      </c>
      <c r="T151" s="51">
        <v>9</v>
      </c>
      <c r="U151" s="58">
        <v>4.0221849999999998E-4</v>
      </c>
      <c r="V151" s="58">
        <v>1.372369E-3</v>
      </c>
      <c r="W151" s="52" t="s">
        <v>640</v>
      </c>
      <c r="X151" s="52" t="s">
        <v>2120</v>
      </c>
      <c r="Y151" s="54" t="s">
        <v>1033</v>
      </c>
      <c r="Z151" s="53">
        <v>1</v>
      </c>
      <c r="AA151" s="53">
        <v>0</v>
      </c>
      <c r="AB151" s="52" t="s">
        <v>640</v>
      </c>
      <c r="AD151" s="52" t="s">
        <v>643</v>
      </c>
      <c r="AE151" s="52" t="s">
        <v>1036</v>
      </c>
      <c r="AF151" s="51">
        <v>529</v>
      </c>
      <c r="AH151" s="62">
        <v>88.99</v>
      </c>
      <c r="AI151" s="51">
        <v>19</v>
      </c>
      <c r="AJ151" s="62"/>
    </row>
    <row r="152" spans="1:36" ht="13.5" customHeight="1" x14ac:dyDescent="0.2">
      <c r="A152" s="52" t="s">
        <v>1037</v>
      </c>
      <c r="B152" s="53">
        <v>4</v>
      </c>
      <c r="C152" s="52">
        <v>190</v>
      </c>
      <c r="D152" s="53">
        <v>113</v>
      </c>
      <c r="E152" s="52">
        <v>68</v>
      </c>
      <c r="F152" s="53">
        <v>84</v>
      </c>
      <c r="G152" s="52" t="s">
        <v>637</v>
      </c>
      <c r="H152" s="54" t="s">
        <v>1011</v>
      </c>
      <c r="I152" s="52" t="s">
        <v>2122</v>
      </c>
      <c r="J152" s="52">
        <v>42125</v>
      </c>
      <c r="K152" s="55">
        <v>5.7526140000000003E-2</v>
      </c>
      <c r="L152" s="54" t="s">
        <v>1033</v>
      </c>
      <c r="M152" s="56">
        <v>15.297372215640191</v>
      </c>
      <c r="N152" s="57">
        <v>2.4824029462627739</v>
      </c>
      <c r="O152" s="53">
        <v>1.5755643262852754</v>
      </c>
      <c r="P152" s="52" t="s">
        <v>640</v>
      </c>
      <c r="Q152" s="52" t="s">
        <v>2072</v>
      </c>
      <c r="R152" s="52" t="s">
        <v>696</v>
      </c>
      <c r="S152" s="52" t="s">
        <v>1002</v>
      </c>
      <c r="T152" s="51">
        <v>7</v>
      </c>
      <c r="U152" s="58">
        <v>3.3035479999999999E-4</v>
      </c>
      <c r="V152" s="58">
        <v>1.1271709999999999E-3</v>
      </c>
      <c r="W152" s="52" t="s">
        <v>640</v>
      </c>
      <c r="X152" s="52" t="s">
        <v>2120</v>
      </c>
      <c r="Y152" s="54" t="s">
        <v>1033</v>
      </c>
      <c r="Z152" s="53">
        <v>1</v>
      </c>
      <c r="AA152" s="53">
        <v>0</v>
      </c>
      <c r="AB152" s="52" t="s">
        <v>640</v>
      </c>
      <c r="AD152" s="52" t="s">
        <v>643</v>
      </c>
      <c r="AE152" s="52" t="s">
        <v>1038</v>
      </c>
      <c r="AF152" s="51">
        <v>796</v>
      </c>
      <c r="AH152" s="62">
        <v>80.98</v>
      </c>
      <c r="AI152" s="51">
        <v>15</v>
      </c>
      <c r="AJ152" s="62"/>
    </row>
    <row r="153" spans="1:36" ht="13.5" customHeight="1" x14ac:dyDescent="0.2">
      <c r="A153" s="52" t="s">
        <v>1039</v>
      </c>
      <c r="B153" s="53">
        <v>1</v>
      </c>
      <c r="C153" s="52">
        <v>112</v>
      </c>
      <c r="D153" s="53">
        <v>92</v>
      </c>
      <c r="E153" s="52">
        <v>42</v>
      </c>
      <c r="F153" s="53">
        <v>42</v>
      </c>
      <c r="G153" s="52" t="s">
        <v>637</v>
      </c>
      <c r="H153" s="54" t="s">
        <v>1011</v>
      </c>
      <c r="I153" s="52" t="s">
        <v>2122</v>
      </c>
      <c r="J153" s="52">
        <v>64409</v>
      </c>
      <c r="K153" s="55">
        <v>0.4138174</v>
      </c>
      <c r="L153" s="54" t="s">
        <v>1033</v>
      </c>
      <c r="M153" s="56">
        <v>14.057103805887765</v>
      </c>
      <c r="N153" s="57">
        <v>2.4134146831626286</v>
      </c>
      <c r="O153" s="53">
        <v>1.5535168757250848</v>
      </c>
      <c r="P153" s="52" t="s">
        <v>640</v>
      </c>
      <c r="Q153" s="52" t="s">
        <v>2073</v>
      </c>
      <c r="R153" s="52" t="s">
        <v>696</v>
      </c>
      <c r="S153" s="52" t="s">
        <v>1002</v>
      </c>
      <c r="T153" s="51">
        <v>5</v>
      </c>
      <c r="U153" s="58">
        <v>1.457E-3</v>
      </c>
      <c r="V153" s="58">
        <v>4.9712849999999998E-3</v>
      </c>
      <c r="W153" s="52" t="s">
        <v>640</v>
      </c>
      <c r="X153" s="52" t="s">
        <v>2120</v>
      </c>
      <c r="Y153" s="54" t="s">
        <v>1033</v>
      </c>
      <c r="Z153" s="53">
        <v>1</v>
      </c>
      <c r="AA153" s="53">
        <v>0</v>
      </c>
      <c r="AB153" s="52" t="s">
        <v>640</v>
      </c>
      <c r="AD153" s="52" t="s">
        <v>643</v>
      </c>
      <c r="AE153" s="52" t="s">
        <v>1040</v>
      </c>
      <c r="AF153" s="51">
        <v>432</v>
      </c>
      <c r="AH153" s="62">
        <v>32.97</v>
      </c>
      <c r="AI153" s="51">
        <v>49</v>
      </c>
      <c r="AJ153" s="62"/>
    </row>
    <row r="154" spans="1:36" ht="13.5" customHeight="1" x14ac:dyDescent="0.2">
      <c r="A154" s="52" t="s">
        <v>1041</v>
      </c>
      <c r="B154" s="53">
        <v>4</v>
      </c>
      <c r="C154" s="52">
        <v>150</v>
      </c>
      <c r="D154" s="53">
        <v>97</v>
      </c>
      <c r="E154" s="52">
        <v>70</v>
      </c>
      <c r="F154" s="53">
        <v>26</v>
      </c>
      <c r="G154" s="52" t="s">
        <v>637</v>
      </c>
      <c r="H154" s="54" t="s">
        <v>1011</v>
      </c>
      <c r="I154" s="52" t="s">
        <v>2122</v>
      </c>
      <c r="J154" s="52">
        <v>31531</v>
      </c>
      <c r="K154" s="55">
        <v>0.48495349999999998</v>
      </c>
      <c r="L154" s="54" t="s">
        <v>1033</v>
      </c>
      <c r="M154" s="56">
        <v>16.181339528004582</v>
      </c>
      <c r="N154" s="57">
        <v>2.5293260885845261</v>
      </c>
      <c r="O154" s="53">
        <v>1.5903855157113718</v>
      </c>
      <c r="P154" s="52" t="s">
        <v>640</v>
      </c>
      <c r="Q154" s="52" t="s">
        <v>2074</v>
      </c>
      <c r="R154" s="52" t="s">
        <v>855</v>
      </c>
      <c r="S154" s="52" t="s">
        <v>1002</v>
      </c>
      <c r="T154" s="51">
        <v>2</v>
      </c>
      <c r="U154" s="58">
        <v>1.5790870000000001E-3</v>
      </c>
      <c r="V154" s="58">
        <v>5.3878440000000001E-3</v>
      </c>
      <c r="W154" s="52" t="s">
        <v>640</v>
      </c>
      <c r="X154" s="52" t="s">
        <v>2120</v>
      </c>
      <c r="Y154" s="54" t="s">
        <v>1033</v>
      </c>
      <c r="Z154" s="53">
        <v>1</v>
      </c>
      <c r="AA154" s="53">
        <v>0</v>
      </c>
      <c r="AB154" s="52" t="s">
        <v>640</v>
      </c>
      <c r="AD154" s="52" t="s">
        <v>643</v>
      </c>
      <c r="AE154" s="52" t="s">
        <v>1042</v>
      </c>
      <c r="AF154" s="51">
        <v>514</v>
      </c>
      <c r="AH154" s="62">
        <v>32.979999999999997</v>
      </c>
      <c r="AI154" s="51">
        <v>39</v>
      </c>
      <c r="AJ154" s="62"/>
    </row>
    <row r="155" spans="1:36" ht="13.5" customHeight="1" x14ac:dyDescent="0.2">
      <c r="A155" s="52" t="s">
        <v>1043</v>
      </c>
      <c r="B155" s="53">
        <v>1</v>
      </c>
      <c r="C155" s="52">
        <v>192</v>
      </c>
      <c r="D155" s="53">
        <v>147</v>
      </c>
      <c r="E155" s="52">
        <v>82</v>
      </c>
      <c r="F155" s="53">
        <v>76</v>
      </c>
      <c r="G155" s="52" t="s">
        <v>637</v>
      </c>
      <c r="H155" s="54" t="s">
        <v>1044</v>
      </c>
      <c r="I155" s="52" t="s">
        <v>2122</v>
      </c>
      <c r="J155" s="52">
        <v>41714</v>
      </c>
      <c r="K155" s="55">
        <v>6.7757869999999998E-2</v>
      </c>
      <c r="L155" s="54" t="s">
        <v>1045</v>
      </c>
      <c r="M155" s="56">
        <v>13.328061289109314</v>
      </c>
      <c r="N155" s="57">
        <v>2.3709496268118451</v>
      </c>
      <c r="O155" s="53">
        <v>1.5397888253951726</v>
      </c>
      <c r="P155" s="52" t="s">
        <v>640</v>
      </c>
      <c r="Q155" s="52" t="s">
        <v>2075</v>
      </c>
      <c r="R155" s="52" t="s">
        <v>696</v>
      </c>
      <c r="S155" s="52" t="s">
        <v>1002</v>
      </c>
      <c r="T155" s="51">
        <v>4</v>
      </c>
      <c r="U155" s="58">
        <v>3.8448790000000002E-4</v>
      </c>
      <c r="V155" s="58">
        <v>1.3118730000000001E-3</v>
      </c>
      <c r="W155" s="52" t="s">
        <v>640</v>
      </c>
      <c r="X155" s="52" t="s">
        <v>2120</v>
      </c>
      <c r="Y155" s="54" t="s">
        <v>1045</v>
      </c>
      <c r="Z155" s="53">
        <v>1</v>
      </c>
      <c r="AA155" s="53">
        <v>0</v>
      </c>
      <c r="AB155" s="52" t="s">
        <v>640</v>
      </c>
      <c r="AD155" s="52" t="s">
        <v>643</v>
      </c>
      <c r="AE155" s="52" t="s">
        <v>1046</v>
      </c>
      <c r="AF155" s="51">
        <v>584</v>
      </c>
      <c r="AH155" s="62">
        <v>38.979999999999997</v>
      </c>
      <c r="AI155" s="51">
        <v>19</v>
      </c>
      <c r="AJ155" s="62"/>
    </row>
    <row r="156" spans="1:36" ht="13.5" customHeight="1" x14ac:dyDescent="0.2">
      <c r="A156" s="52" t="s">
        <v>1047</v>
      </c>
      <c r="B156" s="53">
        <v>3</v>
      </c>
      <c r="C156" s="52">
        <v>124</v>
      </c>
      <c r="D156" s="53">
        <v>124</v>
      </c>
      <c r="E156" s="52">
        <v>73</v>
      </c>
      <c r="F156" s="53">
        <v>19</v>
      </c>
      <c r="G156" s="52" t="s">
        <v>637</v>
      </c>
      <c r="H156" s="54" t="s">
        <v>1048</v>
      </c>
      <c r="I156" s="52" t="s">
        <v>2122</v>
      </c>
      <c r="J156" s="52">
        <v>80401</v>
      </c>
      <c r="K156" s="55">
        <v>8.9629759999999994</v>
      </c>
      <c r="L156" s="54" t="s">
        <v>1049</v>
      </c>
      <c r="M156" s="56">
        <v>30.956798974058415</v>
      </c>
      <c r="N156" s="57">
        <v>3.1399207173667381</v>
      </c>
      <c r="O156" s="53">
        <v>1.7719821436365373</v>
      </c>
      <c r="P156" s="52" t="s">
        <v>640</v>
      </c>
      <c r="Q156" s="52" t="s">
        <v>2076</v>
      </c>
      <c r="R156" s="52" t="s">
        <v>855</v>
      </c>
      <c r="S156" s="52" t="s">
        <v>1002</v>
      </c>
      <c r="T156" s="51">
        <v>7</v>
      </c>
      <c r="U156" s="58">
        <v>4.9615309999999997E-4</v>
      </c>
      <c r="V156" s="58">
        <v>1.692874E-3</v>
      </c>
      <c r="W156" s="52" t="s">
        <v>640</v>
      </c>
      <c r="X156" s="52" t="s">
        <v>2120</v>
      </c>
      <c r="Y156" s="54" t="s">
        <v>1049</v>
      </c>
      <c r="Z156" s="53">
        <v>5</v>
      </c>
      <c r="AA156" s="53">
        <v>0</v>
      </c>
      <c r="AB156" s="52" t="s">
        <v>640</v>
      </c>
      <c r="AD156" s="52" t="s">
        <v>643</v>
      </c>
      <c r="AE156" s="52" t="s">
        <v>1050</v>
      </c>
      <c r="AF156" s="51">
        <v>506</v>
      </c>
      <c r="AH156" s="62">
        <v>34.97</v>
      </c>
      <c r="AI156" s="51">
        <v>6</v>
      </c>
      <c r="AJ156" s="62"/>
    </row>
    <row r="157" spans="1:36" ht="13.5" customHeight="1" x14ac:dyDescent="0.2">
      <c r="A157" s="52" t="s">
        <v>1051</v>
      </c>
      <c r="B157" s="53">
        <v>5</v>
      </c>
      <c r="C157" s="52">
        <v>120</v>
      </c>
      <c r="D157" s="53">
        <v>141</v>
      </c>
      <c r="E157" s="52">
        <v>78</v>
      </c>
      <c r="F157" s="53">
        <v>91</v>
      </c>
      <c r="G157" s="52" t="s">
        <v>637</v>
      </c>
      <c r="H157" s="54" t="s">
        <v>683</v>
      </c>
      <c r="I157" s="52" t="s">
        <v>2122</v>
      </c>
      <c r="J157" s="52">
        <v>72699</v>
      </c>
      <c r="K157" s="55">
        <v>1.093985</v>
      </c>
      <c r="L157" s="54" t="s">
        <v>688</v>
      </c>
      <c r="M157" s="56">
        <v>17.139922378622639</v>
      </c>
      <c r="N157" s="57">
        <v>2.5783168306950306</v>
      </c>
      <c r="O157" s="53">
        <v>1.605713807219403</v>
      </c>
      <c r="P157" s="52" t="s">
        <v>640</v>
      </c>
      <c r="Q157" s="52" t="s">
        <v>2077</v>
      </c>
      <c r="R157" s="52" t="s">
        <v>855</v>
      </c>
      <c r="S157" s="52" t="s">
        <v>1002</v>
      </c>
      <c r="T157" s="51">
        <v>2</v>
      </c>
      <c r="U157" s="58">
        <v>3.4814720000000002E-3</v>
      </c>
      <c r="V157" s="58">
        <v>1.187878E-2</v>
      </c>
      <c r="W157" s="52" t="s">
        <v>640</v>
      </c>
      <c r="X157" s="52" t="s">
        <v>2120</v>
      </c>
      <c r="Y157" s="54" t="s">
        <v>688</v>
      </c>
      <c r="Z157" s="53">
        <v>5</v>
      </c>
      <c r="AA157" s="53">
        <v>0</v>
      </c>
      <c r="AB157" s="52" t="s">
        <v>640</v>
      </c>
      <c r="AD157" s="52" t="s">
        <v>643</v>
      </c>
      <c r="AE157" s="52" t="s">
        <v>1052</v>
      </c>
      <c r="AF157" s="51">
        <v>678</v>
      </c>
      <c r="AH157" s="62">
        <v>4.99</v>
      </c>
      <c r="AI157" s="51">
        <v>7</v>
      </c>
      <c r="AJ157" s="62"/>
    </row>
    <row r="158" spans="1:36" ht="13.5" customHeight="1" x14ac:dyDescent="0.2">
      <c r="A158" s="52" t="s">
        <v>1053</v>
      </c>
      <c r="B158" s="53">
        <v>3</v>
      </c>
      <c r="C158" s="52">
        <v>141</v>
      </c>
      <c r="D158" s="53">
        <v>118</v>
      </c>
      <c r="E158" s="52">
        <v>71</v>
      </c>
      <c r="F158" s="53">
        <v>51</v>
      </c>
      <c r="G158" s="52" t="s">
        <v>637</v>
      </c>
      <c r="H158" s="54" t="s">
        <v>1054</v>
      </c>
      <c r="I158" s="52" t="s">
        <v>2122</v>
      </c>
      <c r="J158" s="52">
        <v>76981</v>
      </c>
      <c r="K158" s="55">
        <v>21.14349</v>
      </c>
      <c r="L158" s="54" t="s">
        <v>1055</v>
      </c>
      <c r="M158" s="56">
        <v>43.741695084595513</v>
      </c>
      <c r="N158" s="57">
        <v>3.5234263910856556</v>
      </c>
      <c r="O158" s="53">
        <v>1.8770792181167144</v>
      </c>
      <c r="P158" s="52" t="s">
        <v>640</v>
      </c>
      <c r="Q158" s="52" t="s">
        <v>2078</v>
      </c>
      <c r="R158" s="52" t="s">
        <v>855</v>
      </c>
      <c r="S158" s="52" t="s">
        <v>1002</v>
      </c>
      <c r="T158" s="51">
        <v>1</v>
      </c>
      <c r="U158" s="58">
        <v>1.1721259999999999E-3</v>
      </c>
      <c r="V158" s="58">
        <v>3.9992919999999998E-3</v>
      </c>
      <c r="W158" s="52" t="s">
        <v>640</v>
      </c>
      <c r="X158" s="52" t="s">
        <v>2120</v>
      </c>
      <c r="Y158" s="54" t="s">
        <v>1055</v>
      </c>
      <c r="Z158" s="53">
        <v>0</v>
      </c>
      <c r="AA158" s="53">
        <v>5</v>
      </c>
      <c r="AB158" s="52" t="s">
        <v>640</v>
      </c>
      <c r="AD158" s="52" t="s">
        <v>643</v>
      </c>
      <c r="AE158" s="52" t="s">
        <v>1056</v>
      </c>
      <c r="AF158" s="51">
        <v>897</v>
      </c>
      <c r="AH158" s="62">
        <v>43.97</v>
      </c>
      <c r="AI158" s="51">
        <v>28</v>
      </c>
      <c r="AJ158" s="62"/>
    </row>
    <row r="159" spans="1:36" ht="13.5" customHeight="1" x14ac:dyDescent="0.2">
      <c r="A159" s="52" t="s">
        <v>1057</v>
      </c>
      <c r="B159" s="53">
        <v>3</v>
      </c>
      <c r="C159" s="52">
        <v>105</v>
      </c>
      <c r="D159" s="53">
        <v>126</v>
      </c>
      <c r="E159" s="52">
        <v>21</v>
      </c>
      <c r="F159" s="53">
        <v>19</v>
      </c>
      <c r="G159" s="52" t="s">
        <v>637</v>
      </c>
      <c r="H159" s="54" t="s">
        <v>1058</v>
      </c>
      <c r="I159" s="52" t="s">
        <v>2122</v>
      </c>
      <c r="J159" s="52">
        <v>35187</v>
      </c>
      <c r="K159" s="55">
        <v>0.1446991</v>
      </c>
      <c r="L159" s="54" t="s">
        <v>1059</v>
      </c>
      <c r="M159" s="56">
        <v>15.525092449048062</v>
      </c>
      <c r="N159" s="57">
        <v>2.4946602000173517</v>
      </c>
      <c r="O159" s="53">
        <v>1.5794493344255622</v>
      </c>
      <c r="P159" s="52" t="s">
        <v>640</v>
      </c>
      <c r="Q159" s="52" t="s">
        <v>2079</v>
      </c>
      <c r="R159" s="52" t="s">
        <v>696</v>
      </c>
      <c r="S159" s="52" t="s">
        <v>1002</v>
      </c>
      <c r="T159" s="51">
        <v>8</v>
      </c>
      <c r="U159" s="58">
        <v>3.650033E-3</v>
      </c>
      <c r="V159" s="58">
        <v>1.245391E-2</v>
      </c>
      <c r="W159" s="52" t="s">
        <v>640</v>
      </c>
      <c r="X159" s="52" t="s">
        <v>2120</v>
      </c>
      <c r="Y159" s="54" t="s">
        <v>1059</v>
      </c>
      <c r="Z159" s="53">
        <v>5</v>
      </c>
      <c r="AA159" s="53">
        <v>0</v>
      </c>
      <c r="AB159" s="52" t="s">
        <v>640</v>
      </c>
      <c r="AD159" s="52" t="s">
        <v>643</v>
      </c>
      <c r="AE159" s="52" t="s">
        <v>1060</v>
      </c>
      <c r="AF159" s="51">
        <v>939</v>
      </c>
      <c r="AH159" s="62">
        <v>28.98</v>
      </c>
      <c r="AI159" s="51">
        <v>7</v>
      </c>
      <c r="AJ159" s="62"/>
    </row>
    <row r="160" spans="1:36" ht="13.5" customHeight="1" x14ac:dyDescent="0.2">
      <c r="A160" s="52" t="s">
        <v>1061</v>
      </c>
      <c r="B160" s="53">
        <v>1</v>
      </c>
      <c r="C160" s="52">
        <v>172</v>
      </c>
      <c r="D160" s="53">
        <v>122</v>
      </c>
      <c r="E160" s="52">
        <v>34</v>
      </c>
      <c r="F160" s="53">
        <v>91</v>
      </c>
      <c r="G160" s="52" t="s">
        <v>637</v>
      </c>
      <c r="H160" s="54" t="s">
        <v>1062</v>
      </c>
      <c r="I160" s="52" t="s">
        <v>2122</v>
      </c>
      <c r="J160" s="52">
        <v>64146</v>
      </c>
      <c r="K160" s="55">
        <v>0.73344109999999996</v>
      </c>
      <c r="L160" s="54" t="s">
        <v>1059</v>
      </c>
      <c r="M160" s="56">
        <v>20.589852858443333</v>
      </c>
      <c r="N160" s="57">
        <v>2.7408446105264246</v>
      </c>
      <c r="O160" s="53">
        <v>1.6555496400067333</v>
      </c>
      <c r="P160" s="52" t="s">
        <v>640</v>
      </c>
      <c r="Q160" s="52" t="s">
        <v>2080</v>
      </c>
      <c r="R160" s="52" t="s">
        <v>696</v>
      </c>
      <c r="S160" s="52" t="s">
        <v>1002</v>
      </c>
      <c r="T160" s="51">
        <v>8</v>
      </c>
      <c r="U160" s="58">
        <v>2.8525220000000001E-3</v>
      </c>
      <c r="V160" s="58">
        <v>9.7328050000000006E-3</v>
      </c>
      <c r="W160" s="52" t="s">
        <v>640</v>
      </c>
      <c r="X160" s="52" t="s">
        <v>2120</v>
      </c>
      <c r="Y160" s="54" t="s">
        <v>1059</v>
      </c>
      <c r="Z160" s="53">
        <v>5</v>
      </c>
      <c r="AA160" s="53">
        <v>0</v>
      </c>
      <c r="AB160" s="52" t="s">
        <v>640</v>
      </c>
      <c r="AD160" s="52" t="s">
        <v>643</v>
      </c>
      <c r="AE160" s="52" t="s">
        <v>1063</v>
      </c>
      <c r="AF160" s="51">
        <v>158</v>
      </c>
      <c r="AH160" s="62">
        <v>12.99</v>
      </c>
      <c r="AI160" s="51">
        <v>49</v>
      </c>
      <c r="AJ160" s="62"/>
    </row>
    <row r="161" spans="1:36" ht="13.5" customHeight="1" x14ac:dyDescent="0.2">
      <c r="A161" s="52" t="s">
        <v>1064</v>
      </c>
      <c r="B161" s="53">
        <v>5</v>
      </c>
      <c r="C161" s="52">
        <v>178</v>
      </c>
      <c r="D161" s="53">
        <v>112</v>
      </c>
      <c r="E161" s="52">
        <v>60</v>
      </c>
      <c r="F161" s="53">
        <v>16</v>
      </c>
      <c r="G161" s="52" t="s">
        <v>637</v>
      </c>
      <c r="H161" s="54" t="s">
        <v>1055</v>
      </c>
      <c r="I161" s="52" t="s">
        <v>2122</v>
      </c>
      <c r="J161" s="52">
        <v>38181</v>
      </c>
      <c r="K161" s="55">
        <v>0.42463869999999998</v>
      </c>
      <c r="L161" s="54" t="s">
        <v>1059</v>
      </c>
      <c r="M161" s="56">
        <v>15.076281777151902</v>
      </c>
      <c r="N161" s="57">
        <v>2.4703856084224238</v>
      </c>
      <c r="O161" s="53">
        <v>1.5717460381443382</v>
      </c>
      <c r="P161" s="52" t="s">
        <v>640</v>
      </c>
      <c r="Q161" s="52" t="s">
        <v>2081</v>
      </c>
      <c r="R161" s="52" t="s">
        <v>696</v>
      </c>
      <c r="S161" s="52" t="s">
        <v>1002</v>
      </c>
      <c r="T161" s="51">
        <v>9</v>
      </c>
      <c r="U161" s="58">
        <v>8.2225889999999996E-2</v>
      </c>
      <c r="V161" s="58">
        <v>0.28055469999999999</v>
      </c>
      <c r="W161" s="52" t="s">
        <v>640</v>
      </c>
      <c r="X161" s="52" t="s">
        <v>2120</v>
      </c>
      <c r="Y161" s="54" t="s">
        <v>1059</v>
      </c>
      <c r="Z161" s="53">
        <v>5</v>
      </c>
      <c r="AA161" s="53">
        <v>0</v>
      </c>
      <c r="AB161" s="52" t="s">
        <v>640</v>
      </c>
      <c r="AD161" s="52" t="s">
        <v>643</v>
      </c>
      <c r="AE161" s="52" t="s">
        <v>1065</v>
      </c>
      <c r="AF161" s="51">
        <v>676</v>
      </c>
      <c r="AH161" s="62">
        <v>30.99</v>
      </c>
      <c r="AI161" s="51">
        <v>13</v>
      </c>
      <c r="AJ161" s="62"/>
    </row>
    <row r="162" spans="1:36" ht="13.5" customHeight="1" x14ac:dyDescent="0.2">
      <c r="A162" s="52" t="s">
        <v>1066</v>
      </c>
      <c r="B162" s="53">
        <v>2</v>
      </c>
      <c r="C162" s="52">
        <v>163</v>
      </c>
      <c r="D162" s="53">
        <v>107</v>
      </c>
      <c r="E162" s="52">
        <v>65</v>
      </c>
      <c r="F162" s="53">
        <v>41</v>
      </c>
      <c r="G162" s="52" t="s">
        <v>637</v>
      </c>
      <c r="H162" s="54" t="s">
        <v>1067</v>
      </c>
      <c r="I162" s="52" t="s">
        <v>2122</v>
      </c>
      <c r="J162" s="52">
        <v>68439</v>
      </c>
      <c r="K162" s="55">
        <v>1.2594689999999999</v>
      </c>
      <c r="L162" s="54" t="s">
        <v>1068</v>
      </c>
      <c r="M162" s="56">
        <v>14.381729664908113</v>
      </c>
      <c r="N162" s="57">
        <v>2.4318514380561309</v>
      </c>
      <c r="O162" s="53">
        <v>1.5594394627737658</v>
      </c>
      <c r="P162" s="52" t="s">
        <v>640</v>
      </c>
      <c r="Q162" s="52" t="s">
        <v>2082</v>
      </c>
      <c r="R162" s="52" t="s">
        <v>696</v>
      </c>
      <c r="S162" s="52" t="s">
        <v>1002</v>
      </c>
      <c r="T162" s="51">
        <v>7</v>
      </c>
      <c r="U162" s="58">
        <v>6.0783900000000004E-3</v>
      </c>
      <c r="V162" s="58">
        <v>2.0739469999999999E-2</v>
      </c>
      <c r="W162" s="52" t="s">
        <v>640</v>
      </c>
      <c r="X162" s="52" t="s">
        <v>2120</v>
      </c>
      <c r="Y162" s="54" t="s">
        <v>1068</v>
      </c>
      <c r="Z162" s="53">
        <v>5</v>
      </c>
      <c r="AA162" s="53">
        <v>0</v>
      </c>
      <c r="AB162" s="52" t="s">
        <v>640</v>
      </c>
      <c r="AD162" s="52" t="s">
        <v>643</v>
      </c>
      <c r="AE162" s="52" t="s">
        <v>1069</v>
      </c>
      <c r="AF162" s="51">
        <v>178</v>
      </c>
      <c r="AH162" s="62">
        <v>93.97</v>
      </c>
      <c r="AI162" s="51">
        <v>15</v>
      </c>
      <c r="AJ162" s="62"/>
    </row>
    <row r="163" spans="1:36" ht="13.5" customHeight="1" x14ac:dyDescent="0.2">
      <c r="A163" s="52" t="s">
        <v>1070</v>
      </c>
      <c r="B163" s="53">
        <v>4</v>
      </c>
      <c r="C163" s="52">
        <v>181</v>
      </c>
      <c r="D163" s="53">
        <v>113</v>
      </c>
      <c r="E163" s="52">
        <v>34</v>
      </c>
      <c r="F163" s="53">
        <v>78</v>
      </c>
      <c r="G163" s="52" t="s">
        <v>637</v>
      </c>
      <c r="H163" s="54" t="s">
        <v>1071</v>
      </c>
      <c r="I163" s="52" t="s">
        <v>2122</v>
      </c>
      <c r="J163" s="52">
        <v>62829</v>
      </c>
      <c r="K163" s="55">
        <v>1.934134</v>
      </c>
      <c r="L163" s="54" t="s">
        <v>1072</v>
      </c>
      <c r="M163" s="56">
        <v>15.324865462216916</v>
      </c>
      <c r="N163" s="57">
        <v>2.4838892248432791</v>
      </c>
      <c r="O163" s="53">
        <v>1.5760359211779658</v>
      </c>
      <c r="P163" s="52" t="s">
        <v>640</v>
      </c>
      <c r="Q163" s="52" t="s">
        <v>2083</v>
      </c>
      <c r="R163" s="52" t="s">
        <v>696</v>
      </c>
      <c r="S163" s="52" t="s">
        <v>1002</v>
      </c>
      <c r="T163" s="51">
        <v>1</v>
      </c>
      <c r="U163" s="58">
        <v>9.4958000000000004E-3</v>
      </c>
      <c r="V163" s="58">
        <v>3.2399669999999998E-2</v>
      </c>
      <c r="W163" s="52" t="s">
        <v>640</v>
      </c>
      <c r="X163" s="52" t="s">
        <v>2120</v>
      </c>
      <c r="Y163" s="54" t="s">
        <v>1072</v>
      </c>
      <c r="Z163" s="53">
        <v>0</v>
      </c>
      <c r="AA163" s="53">
        <v>0</v>
      </c>
      <c r="AB163" s="52" t="s">
        <v>640</v>
      </c>
      <c r="AD163" s="52" t="s">
        <v>643</v>
      </c>
      <c r="AE163" s="52" t="s">
        <v>1073</v>
      </c>
      <c r="AF163" s="51">
        <v>411</v>
      </c>
      <c r="AH163" s="62">
        <v>26.99</v>
      </c>
      <c r="AI163" s="51">
        <v>25</v>
      </c>
      <c r="AJ163" s="62"/>
    </row>
    <row r="164" spans="1:36" ht="13.5" customHeight="1" x14ac:dyDescent="0.2">
      <c r="A164" s="52" t="s">
        <v>1074</v>
      </c>
      <c r="B164" s="53">
        <v>4</v>
      </c>
      <c r="C164" s="52">
        <v>100</v>
      </c>
      <c r="D164" s="53">
        <v>117</v>
      </c>
      <c r="E164" s="52">
        <v>94</v>
      </c>
      <c r="F164" s="53">
        <v>22</v>
      </c>
      <c r="G164" s="52" t="s">
        <v>637</v>
      </c>
      <c r="H164" s="54" t="s">
        <v>1075</v>
      </c>
      <c r="I164" s="52" t="s">
        <v>2122</v>
      </c>
      <c r="J164" s="52">
        <v>51452</v>
      </c>
      <c r="K164" s="55">
        <v>2.6463079999999999</v>
      </c>
      <c r="L164" s="54" t="s">
        <v>1076</v>
      </c>
      <c r="M164" s="56">
        <v>16.273055675578483</v>
      </c>
      <c r="N164" s="57">
        <v>2.5340958447224575</v>
      </c>
      <c r="O164" s="53">
        <v>1.5918843691432043</v>
      </c>
      <c r="P164" s="52" t="s">
        <v>640</v>
      </c>
      <c r="Q164" s="52" t="s">
        <v>2084</v>
      </c>
      <c r="R164" s="52" t="s">
        <v>855</v>
      </c>
      <c r="S164" s="52" t="s">
        <v>1002</v>
      </c>
      <c r="T164" s="51">
        <v>2</v>
      </c>
      <c r="U164" s="58">
        <v>6.9001330000000001E-3</v>
      </c>
      <c r="V164" s="58">
        <v>2.3543250000000002E-2</v>
      </c>
      <c r="W164" s="52" t="s">
        <v>640</v>
      </c>
      <c r="X164" s="52" t="s">
        <v>2120</v>
      </c>
      <c r="Y164" s="54" t="s">
        <v>1076</v>
      </c>
      <c r="Z164" s="53">
        <v>5</v>
      </c>
      <c r="AA164" s="53">
        <v>0</v>
      </c>
      <c r="AB164" s="52" t="s">
        <v>640</v>
      </c>
      <c r="AD164" s="52" t="s">
        <v>643</v>
      </c>
      <c r="AE164" s="52" t="s">
        <v>1077</v>
      </c>
      <c r="AF164" s="51">
        <v>649</v>
      </c>
      <c r="AH164" s="62">
        <v>98.99</v>
      </c>
      <c r="AI164" s="51">
        <v>16</v>
      </c>
      <c r="AJ164" s="62"/>
    </row>
    <row r="165" spans="1:36" ht="13.5" customHeight="1" x14ac:dyDescent="0.2">
      <c r="A165" s="52" t="s">
        <v>1078</v>
      </c>
      <c r="B165" s="53">
        <v>1</v>
      </c>
      <c r="C165" s="52">
        <v>144</v>
      </c>
      <c r="D165" s="53">
        <v>117</v>
      </c>
      <c r="E165" s="52">
        <v>18</v>
      </c>
      <c r="F165" s="53">
        <v>25</v>
      </c>
      <c r="G165" s="52" t="s">
        <v>637</v>
      </c>
      <c r="H165" s="54" t="s">
        <v>1079</v>
      </c>
      <c r="I165" s="52" t="s">
        <v>2122</v>
      </c>
      <c r="J165" s="52">
        <v>21015</v>
      </c>
      <c r="K165" s="55">
        <v>1.9231</v>
      </c>
      <c r="L165" s="54" t="s">
        <v>1076</v>
      </c>
      <c r="M165" s="56">
        <v>21.309858811041057</v>
      </c>
      <c r="N165" s="57">
        <v>2.7724274537570941</v>
      </c>
      <c r="O165" s="53">
        <v>1.665060795814103</v>
      </c>
      <c r="P165" s="52" t="s">
        <v>640</v>
      </c>
      <c r="Q165" s="52" t="s">
        <v>2085</v>
      </c>
      <c r="R165" s="52" t="s">
        <v>696</v>
      </c>
      <c r="S165" s="52" t="s">
        <v>1002</v>
      </c>
      <c r="T165" s="51">
        <v>2</v>
      </c>
      <c r="U165" s="58">
        <v>0.6028734</v>
      </c>
      <c r="V165" s="58">
        <v>2.0570040000000001</v>
      </c>
      <c r="W165" s="52" t="s">
        <v>640</v>
      </c>
      <c r="X165" s="52" t="s">
        <v>2120</v>
      </c>
      <c r="Y165" s="54" t="s">
        <v>1076</v>
      </c>
      <c r="Z165" s="53">
        <v>5</v>
      </c>
      <c r="AA165" s="53">
        <v>0</v>
      </c>
      <c r="AB165" s="52" t="s">
        <v>640</v>
      </c>
      <c r="AD165" s="52" t="s">
        <v>643</v>
      </c>
      <c r="AE165" s="52" t="s">
        <v>1080</v>
      </c>
      <c r="AF165" s="51">
        <v>537</v>
      </c>
      <c r="AH165" s="62">
        <v>46.98</v>
      </c>
      <c r="AI165" s="51">
        <v>50</v>
      </c>
      <c r="AJ165" s="62"/>
    </row>
    <row r="166" spans="1:36" ht="13.5" customHeight="1" x14ac:dyDescent="0.2">
      <c r="A166" s="52" t="s">
        <v>1081</v>
      </c>
      <c r="B166" s="53">
        <v>1</v>
      </c>
      <c r="C166" s="52">
        <v>159</v>
      </c>
      <c r="D166" s="53">
        <v>49.441569999999999</v>
      </c>
      <c r="E166" s="52">
        <v>24</v>
      </c>
      <c r="F166" s="53">
        <v>99</v>
      </c>
      <c r="G166" s="52" t="s">
        <v>1082</v>
      </c>
      <c r="H166" s="54" t="s">
        <v>1083</v>
      </c>
      <c r="I166" s="52" t="s">
        <v>2122</v>
      </c>
      <c r="J166" s="52">
        <v>11520</v>
      </c>
      <c r="K166" s="55">
        <v>1.785947</v>
      </c>
      <c r="L166" s="54" t="s">
        <v>1084</v>
      </c>
      <c r="M166" s="56">
        <v>13.12234028043806</v>
      </c>
      <c r="N166" s="57">
        <v>2.3586876429755046</v>
      </c>
      <c r="O166" s="53">
        <v>1.5358019543468178</v>
      </c>
      <c r="P166" s="52" t="s">
        <v>640</v>
      </c>
      <c r="Q166" s="52" t="s">
        <v>2086</v>
      </c>
      <c r="R166" s="52" t="s">
        <v>696</v>
      </c>
      <c r="S166" s="52" t="s">
        <v>799</v>
      </c>
      <c r="T166" s="51">
        <v>8</v>
      </c>
      <c r="U166" s="58">
        <v>4.855285E-3</v>
      </c>
      <c r="V166" s="58">
        <v>1.6566919999999999E-2</v>
      </c>
      <c r="W166" s="52" t="s">
        <v>640</v>
      </c>
      <c r="X166" s="52" t="s">
        <v>2120</v>
      </c>
      <c r="Y166" s="54" t="s">
        <v>1084</v>
      </c>
      <c r="Z166" s="53">
        <v>5</v>
      </c>
      <c r="AA166" s="53">
        <v>0</v>
      </c>
      <c r="AB166" s="52" t="s">
        <v>640</v>
      </c>
      <c r="AD166" s="52" t="s">
        <v>643</v>
      </c>
      <c r="AE166" s="52" t="s">
        <v>1081</v>
      </c>
      <c r="AF166" s="51">
        <v>721</v>
      </c>
      <c r="AH166" s="62">
        <v>25.98</v>
      </c>
      <c r="AI166" s="51">
        <v>48</v>
      </c>
      <c r="AJ166" s="62"/>
    </row>
    <row r="167" spans="1:36" ht="13.5" customHeight="1" x14ac:dyDescent="0.2">
      <c r="A167" s="52" t="s">
        <v>1085</v>
      </c>
      <c r="B167" s="53">
        <v>2</v>
      </c>
      <c r="C167" s="52">
        <v>123</v>
      </c>
      <c r="D167" s="53">
        <v>61.234969999999997</v>
      </c>
      <c r="E167" s="52">
        <v>58</v>
      </c>
      <c r="F167" s="53">
        <v>56</v>
      </c>
      <c r="G167" s="52" t="s">
        <v>1082</v>
      </c>
      <c r="H167" s="54" t="s">
        <v>1086</v>
      </c>
      <c r="I167" s="52" t="s">
        <v>2122</v>
      </c>
      <c r="J167" s="52">
        <v>15171</v>
      </c>
      <c r="K167" s="55">
        <v>1.5472319999999999</v>
      </c>
      <c r="L167" s="54" t="s">
        <v>1087</v>
      </c>
      <c r="M167" s="56">
        <v>21.791109807503616</v>
      </c>
      <c r="N167" s="57">
        <v>2.7931426502848415</v>
      </c>
      <c r="O167" s="53">
        <v>1.6712697718455993</v>
      </c>
      <c r="P167" s="52" t="s">
        <v>640</v>
      </c>
      <c r="Q167" s="52" t="s">
        <v>2087</v>
      </c>
      <c r="R167" s="52" t="s">
        <v>696</v>
      </c>
      <c r="S167" s="52" t="s">
        <v>799</v>
      </c>
      <c r="T167" s="51">
        <v>6</v>
      </c>
      <c r="U167" s="58">
        <v>4.7972609999999997E-3</v>
      </c>
      <c r="V167" s="58">
        <v>1.636893E-2</v>
      </c>
      <c r="W167" s="52" t="s">
        <v>640</v>
      </c>
      <c r="X167" s="52" t="s">
        <v>2120</v>
      </c>
      <c r="Y167" s="54" t="s">
        <v>1087</v>
      </c>
      <c r="Z167" s="53">
        <v>5</v>
      </c>
      <c r="AA167" s="53">
        <v>0</v>
      </c>
      <c r="AB167" s="52" t="s">
        <v>640</v>
      </c>
      <c r="AD167" s="52" t="s">
        <v>643</v>
      </c>
      <c r="AE167" s="52" t="s">
        <v>1085</v>
      </c>
      <c r="AF167" s="51">
        <v>666</v>
      </c>
      <c r="AH167" s="62">
        <v>85.97</v>
      </c>
      <c r="AI167" s="51">
        <v>27</v>
      </c>
      <c r="AJ167" s="62"/>
    </row>
    <row r="168" spans="1:36" ht="13.5" customHeight="1" x14ac:dyDescent="0.2">
      <c r="A168" s="52" t="s">
        <v>1088</v>
      </c>
      <c r="B168" s="53">
        <v>2</v>
      </c>
      <c r="C168" s="52">
        <v>132</v>
      </c>
      <c r="D168" s="53">
        <v>102.0583</v>
      </c>
      <c r="E168" s="52">
        <v>36</v>
      </c>
      <c r="F168" s="53">
        <v>93</v>
      </c>
      <c r="G168" s="52" t="s">
        <v>1082</v>
      </c>
      <c r="H168" s="54" t="s">
        <v>1089</v>
      </c>
      <c r="I168" s="52" t="s">
        <v>2122</v>
      </c>
      <c r="J168" s="52">
        <v>48719</v>
      </c>
      <c r="K168" s="55">
        <v>0.51471500000000003</v>
      </c>
      <c r="L168" s="54" t="s">
        <v>1090</v>
      </c>
      <c r="M168" s="56">
        <v>17.232151408331777</v>
      </c>
      <c r="N168" s="57">
        <v>2.5829331566971683</v>
      </c>
      <c r="O168" s="53">
        <v>1.607150632858404</v>
      </c>
      <c r="P168" s="52" t="s">
        <v>640</v>
      </c>
      <c r="Q168" s="52" t="s">
        <v>2088</v>
      </c>
      <c r="R168" s="52" t="s">
        <v>696</v>
      </c>
      <c r="S168" s="52" t="s">
        <v>799</v>
      </c>
      <c r="T168" s="51">
        <v>5</v>
      </c>
      <c r="U168" s="58">
        <v>4.1402220000000003E-2</v>
      </c>
      <c r="V168" s="58">
        <v>0.14127020000000001</v>
      </c>
      <c r="W168" s="52" t="s">
        <v>640</v>
      </c>
      <c r="X168" s="52" t="s">
        <v>2120</v>
      </c>
      <c r="Y168" s="54" t="s">
        <v>1090</v>
      </c>
      <c r="Z168" s="53">
        <v>5</v>
      </c>
      <c r="AA168" s="53">
        <v>0</v>
      </c>
      <c r="AB168" s="52" t="s">
        <v>640</v>
      </c>
      <c r="AD168" s="52" t="s">
        <v>643</v>
      </c>
      <c r="AE168" s="52" t="s">
        <v>1088</v>
      </c>
      <c r="AF168" s="51">
        <v>278</v>
      </c>
      <c r="AH168" s="62">
        <v>96.99</v>
      </c>
      <c r="AI168" s="51">
        <v>27</v>
      </c>
      <c r="AJ168" s="62"/>
    </row>
    <row r="169" spans="1:36" ht="13.5" customHeight="1" x14ac:dyDescent="0.2">
      <c r="A169" s="52" t="s">
        <v>1091</v>
      </c>
      <c r="B169" s="53">
        <v>4</v>
      </c>
      <c r="C169" s="52">
        <v>130</v>
      </c>
      <c r="D169" s="53">
        <v>49.895159999999997</v>
      </c>
      <c r="E169" s="52">
        <v>95</v>
      </c>
      <c r="F169" s="53">
        <v>74</v>
      </c>
      <c r="G169" s="52" t="s">
        <v>1082</v>
      </c>
      <c r="H169" s="54" t="s">
        <v>1092</v>
      </c>
      <c r="I169" s="52" t="s">
        <v>2122</v>
      </c>
      <c r="J169" s="52">
        <v>83299</v>
      </c>
      <c r="K169" s="55">
        <v>2.4706929999999998</v>
      </c>
      <c r="L169" s="54" t="s">
        <v>1093</v>
      </c>
      <c r="M169" s="56">
        <v>15.042536821758384</v>
      </c>
      <c r="N169" s="57">
        <v>2.4685410924801752</v>
      </c>
      <c r="O169" s="53">
        <v>1.5711591556809816</v>
      </c>
      <c r="P169" s="52" t="s">
        <v>640</v>
      </c>
      <c r="Q169" s="52" t="s">
        <v>2089</v>
      </c>
      <c r="R169" s="52" t="s">
        <v>696</v>
      </c>
      <c r="S169" s="52" t="s">
        <v>799</v>
      </c>
      <c r="T169" s="51">
        <v>3</v>
      </c>
      <c r="U169" s="58">
        <v>1.151042E-2</v>
      </c>
      <c r="V169" s="58">
        <v>3.9275190000000001E-2</v>
      </c>
      <c r="W169" s="52" t="s">
        <v>640</v>
      </c>
      <c r="X169" s="52" t="s">
        <v>2120</v>
      </c>
      <c r="Y169" s="54" t="s">
        <v>1093</v>
      </c>
      <c r="Z169" s="53">
        <v>5</v>
      </c>
      <c r="AA169" s="53">
        <v>0</v>
      </c>
      <c r="AB169" s="52" t="s">
        <v>640</v>
      </c>
      <c r="AD169" s="52" t="s">
        <v>643</v>
      </c>
      <c r="AE169" s="52" t="s">
        <v>1091</v>
      </c>
      <c r="AF169" s="51">
        <v>942</v>
      </c>
      <c r="AH169" s="62">
        <v>77.98</v>
      </c>
      <c r="AI169" s="51">
        <v>35</v>
      </c>
      <c r="AJ169" s="62"/>
    </row>
    <row r="170" spans="1:36" ht="13.5" customHeight="1" x14ac:dyDescent="0.2">
      <c r="A170" s="52" t="s">
        <v>1094</v>
      </c>
      <c r="B170" s="53">
        <v>3</v>
      </c>
      <c r="C170" s="52">
        <v>178</v>
      </c>
      <c r="D170" s="53">
        <v>71.667599999999993</v>
      </c>
      <c r="E170" s="52">
        <v>39</v>
      </c>
      <c r="F170" s="53">
        <v>88</v>
      </c>
      <c r="G170" s="52" t="s">
        <v>1082</v>
      </c>
      <c r="H170" s="54" t="s">
        <v>1089</v>
      </c>
      <c r="I170" s="52" t="s">
        <v>2122</v>
      </c>
      <c r="J170" s="52">
        <v>78601</v>
      </c>
      <c r="K170" s="55">
        <v>1.7268509999999999</v>
      </c>
      <c r="L170" s="54" t="s">
        <v>1090</v>
      </c>
      <c r="M170" s="56">
        <v>20.040948028381084</v>
      </c>
      <c r="N170" s="57">
        <v>2.7162688545867524</v>
      </c>
      <c r="O170" s="53">
        <v>1.6481106924556834</v>
      </c>
      <c r="P170" s="52" t="s">
        <v>640</v>
      </c>
      <c r="Q170" s="52" t="s">
        <v>2090</v>
      </c>
      <c r="R170" s="52" t="s">
        <v>696</v>
      </c>
      <c r="S170" s="52" t="s">
        <v>799</v>
      </c>
      <c r="T170" s="51">
        <v>4</v>
      </c>
      <c r="U170" s="58">
        <v>3.191774E-2</v>
      </c>
      <c r="V170" s="58">
        <v>0.1089078</v>
      </c>
      <c r="W170" s="52" t="s">
        <v>640</v>
      </c>
      <c r="X170" s="52" t="s">
        <v>2120</v>
      </c>
      <c r="Y170" s="54" t="s">
        <v>1090</v>
      </c>
      <c r="Z170" s="53">
        <v>5</v>
      </c>
      <c r="AA170" s="53">
        <v>0</v>
      </c>
      <c r="AB170" s="52" t="s">
        <v>640</v>
      </c>
      <c r="AD170" s="52" t="s">
        <v>643</v>
      </c>
      <c r="AE170" s="52" t="s">
        <v>1094</v>
      </c>
      <c r="AF170" s="51">
        <v>721</v>
      </c>
      <c r="AH170" s="62">
        <v>37.99</v>
      </c>
      <c r="AI170" s="51">
        <v>10</v>
      </c>
      <c r="AJ170" s="62"/>
    </row>
    <row r="171" spans="1:36" ht="13.5" customHeight="1" x14ac:dyDescent="0.2">
      <c r="A171" s="52" t="s">
        <v>1095</v>
      </c>
      <c r="B171" s="53">
        <v>5</v>
      </c>
      <c r="C171" s="52">
        <v>112</v>
      </c>
      <c r="D171" s="53">
        <v>52.616720000000001</v>
      </c>
      <c r="E171" s="52">
        <v>67</v>
      </c>
      <c r="F171" s="53">
        <v>55</v>
      </c>
      <c r="G171" s="52" t="s">
        <v>1082</v>
      </c>
      <c r="H171" s="54" t="s">
        <v>1089</v>
      </c>
      <c r="I171" s="52" t="s">
        <v>2122</v>
      </c>
      <c r="J171" s="52">
        <v>36409</v>
      </c>
      <c r="K171" s="55">
        <v>1.559256</v>
      </c>
      <c r="L171" s="54" t="s">
        <v>1090</v>
      </c>
      <c r="M171" s="56">
        <v>19.807957725793635</v>
      </c>
      <c r="N171" s="57">
        <v>2.7057016105489033</v>
      </c>
      <c r="O171" s="53">
        <v>1.6449017023971078</v>
      </c>
      <c r="P171" s="52" t="s">
        <v>640</v>
      </c>
      <c r="Q171" s="52" t="s">
        <v>2091</v>
      </c>
      <c r="R171" s="52" t="s">
        <v>696</v>
      </c>
      <c r="S171" s="52" t="s">
        <v>799</v>
      </c>
      <c r="T171" s="51">
        <v>6</v>
      </c>
      <c r="U171" s="58">
        <v>6.1700060000000001E-2</v>
      </c>
      <c r="V171" s="58">
        <v>0.2105293</v>
      </c>
      <c r="W171" s="52" t="s">
        <v>640</v>
      </c>
      <c r="X171" s="52" t="s">
        <v>2120</v>
      </c>
      <c r="Y171" s="54" t="s">
        <v>1090</v>
      </c>
      <c r="Z171" s="53">
        <v>5</v>
      </c>
      <c r="AA171" s="53">
        <v>0</v>
      </c>
      <c r="AB171" s="52" t="s">
        <v>640</v>
      </c>
      <c r="AD171" s="52" t="s">
        <v>643</v>
      </c>
      <c r="AE171" s="52" t="s">
        <v>1095</v>
      </c>
      <c r="AF171" s="51">
        <v>202</v>
      </c>
      <c r="AH171" s="62">
        <v>30.99</v>
      </c>
      <c r="AI171" s="51">
        <v>39</v>
      </c>
      <c r="AJ171" s="62"/>
    </row>
    <row r="172" spans="1:36" ht="13.5" customHeight="1" x14ac:dyDescent="0.2">
      <c r="A172" s="52" t="s">
        <v>1096</v>
      </c>
      <c r="B172" s="53">
        <v>2</v>
      </c>
      <c r="C172" s="52">
        <v>161</v>
      </c>
      <c r="D172" s="53">
        <v>58.513420000000004</v>
      </c>
      <c r="E172" s="52">
        <v>11</v>
      </c>
      <c r="F172" s="53">
        <v>91</v>
      </c>
      <c r="G172" s="52" t="s">
        <v>1082</v>
      </c>
      <c r="H172" s="54" t="s">
        <v>1097</v>
      </c>
      <c r="I172" s="52" t="s">
        <v>2122</v>
      </c>
      <c r="J172" s="52">
        <v>27577</v>
      </c>
      <c r="K172" s="55">
        <v>1.1125890000000001</v>
      </c>
      <c r="L172" s="54" t="s">
        <v>1093</v>
      </c>
      <c r="M172" s="56">
        <v>19.167382344688903</v>
      </c>
      <c r="N172" s="57">
        <v>2.6762145982600809</v>
      </c>
      <c r="O172" s="53">
        <v>1.6359139947625856</v>
      </c>
      <c r="P172" s="52" t="s">
        <v>640</v>
      </c>
      <c r="Q172" s="52" t="s">
        <v>2092</v>
      </c>
      <c r="R172" s="52" t="s">
        <v>696</v>
      </c>
      <c r="S172" s="52" t="s">
        <v>799</v>
      </c>
      <c r="T172" s="51">
        <v>4</v>
      </c>
      <c r="U172" s="58">
        <v>8.1104109999999997E-3</v>
      </c>
      <c r="V172" s="58">
        <v>2.767387E-2</v>
      </c>
      <c r="W172" s="52" t="s">
        <v>640</v>
      </c>
      <c r="X172" s="52" t="s">
        <v>2120</v>
      </c>
      <c r="Y172" s="54" t="s">
        <v>1093</v>
      </c>
      <c r="Z172" s="53">
        <v>5</v>
      </c>
      <c r="AA172" s="53">
        <v>0</v>
      </c>
      <c r="AB172" s="52" t="s">
        <v>640</v>
      </c>
      <c r="AD172" s="52" t="s">
        <v>643</v>
      </c>
      <c r="AE172" s="52" t="s">
        <v>1096</v>
      </c>
      <c r="AF172" s="51">
        <v>421</v>
      </c>
      <c r="AH172" s="62">
        <v>67.989999999999995</v>
      </c>
      <c r="AI172" s="51">
        <v>6</v>
      </c>
      <c r="AJ172" s="62"/>
    </row>
    <row r="173" spans="1:36" ht="13.5" customHeight="1" x14ac:dyDescent="0.2">
      <c r="A173" s="52" t="s">
        <v>1098</v>
      </c>
      <c r="B173" s="53">
        <v>4</v>
      </c>
      <c r="C173" s="52">
        <v>160</v>
      </c>
      <c r="D173" s="53">
        <v>65.317310000000006</v>
      </c>
      <c r="E173" s="52">
        <v>29</v>
      </c>
      <c r="F173" s="53">
        <v>71</v>
      </c>
      <c r="G173" s="52" t="s">
        <v>1082</v>
      </c>
      <c r="H173" s="54" t="s">
        <v>1099</v>
      </c>
      <c r="I173" s="52" t="s">
        <v>2122</v>
      </c>
      <c r="J173" s="52">
        <v>65466</v>
      </c>
      <c r="K173" s="55">
        <v>0.1016869</v>
      </c>
      <c r="L173" s="54" t="s">
        <v>1093</v>
      </c>
      <c r="M173" s="56">
        <v>19.420570734648294</v>
      </c>
      <c r="N173" s="57">
        <v>2.6879467633095344</v>
      </c>
      <c r="O173" s="53">
        <v>1.6394958869449885</v>
      </c>
      <c r="P173" s="52" t="s">
        <v>640</v>
      </c>
      <c r="Q173" s="52" t="s">
        <v>2093</v>
      </c>
      <c r="R173" s="52" t="s">
        <v>696</v>
      </c>
      <c r="S173" s="52" t="s">
        <v>799</v>
      </c>
      <c r="T173" s="51">
        <v>6</v>
      </c>
      <c r="U173" s="58">
        <v>2.9567310000000002E-4</v>
      </c>
      <c r="V173" s="58">
        <v>1.0088779999999999E-3</v>
      </c>
      <c r="W173" s="52" t="s">
        <v>640</v>
      </c>
      <c r="X173" s="52" t="s">
        <v>2120</v>
      </c>
      <c r="Y173" s="54" t="s">
        <v>1093</v>
      </c>
      <c r="Z173" s="53">
        <v>5</v>
      </c>
      <c r="AA173" s="53">
        <v>0</v>
      </c>
      <c r="AB173" s="52" t="s">
        <v>640</v>
      </c>
      <c r="AD173" s="52" t="s">
        <v>643</v>
      </c>
      <c r="AE173" s="52" t="s">
        <v>1098</v>
      </c>
      <c r="AF173" s="51">
        <v>925</v>
      </c>
      <c r="AH173" s="62">
        <v>74.98</v>
      </c>
      <c r="AI173" s="51">
        <v>3</v>
      </c>
      <c r="AJ173" s="62"/>
    </row>
    <row r="174" spans="1:36" ht="13.5" customHeight="1" x14ac:dyDescent="0.2">
      <c r="A174" s="52" t="s">
        <v>1100</v>
      </c>
      <c r="B174" s="53">
        <v>4</v>
      </c>
      <c r="C174" s="52">
        <v>185</v>
      </c>
      <c r="D174" s="53">
        <v>66.224490000000003</v>
      </c>
      <c r="E174" s="52">
        <v>85</v>
      </c>
      <c r="F174" s="53">
        <v>13</v>
      </c>
      <c r="G174" s="52" t="s">
        <v>1082</v>
      </c>
      <c r="H174" s="54" t="s">
        <v>1101</v>
      </c>
      <c r="I174" s="52" t="s">
        <v>2122</v>
      </c>
      <c r="J174" s="52">
        <v>10886</v>
      </c>
      <c r="K174" s="55">
        <v>1.560662</v>
      </c>
      <c r="L174" s="54" t="s">
        <v>1093</v>
      </c>
      <c r="M174" s="56">
        <v>12.809926583665126</v>
      </c>
      <c r="N174" s="57">
        <v>2.3398187323768633</v>
      </c>
      <c r="O174" s="53">
        <v>1.5296466037542342</v>
      </c>
      <c r="P174" s="52" t="s">
        <v>640</v>
      </c>
      <c r="Q174" s="52" t="s">
        <v>2094</v>
      </c>
      <c r="R174" s="52" t="s">
        <v>696</v>
      </c>
      <c r="S174" s="52" t="s">
        <v>799</v>
      </c>
      <c r="T174" s="51">
        <v>8</v>
      </c>
      <c r="U174" s="58">
        <v>3.36024E-3</v>
      </c>
      <c r="V174" s="58">
        <v>1.1465609999999999E-2</v>
      </c>
      <c r="W174" s="52" t="s">
        <v>640</v>
      </c>
      <c r="X174" s="52" t="s">
        <v>2120</v>
      </c>
      <c r="Y174" s="54" t="s">
        <v>1093</v>
      </c>
      <c r="Z174" s="53">
        <v>5</v>
      </c>
      <c r="AA174" s="53">
        <v>0</v>
      </c>
      <c r="AB174" s="52" t="s">
        <v>640</v>
      </c>
      <c r="AD174" s="52" t="s">
        <v>643</v>
      </c>
      <c r="AE174" s="52" t="s">
        <v>1100</v>
      </c>
      <c r="AF174" s="51">
        <v>172</v>
      </c>
      <c r="AH174" s="62">
        <v>86.98</v>
      </c>
      <c r="AI174" s="51">
        <v>44</v>
      </c>
      <c r="AJ174" s="62"/>
    </row>
    <row r="175" spans="1:36" ht="13.5" customHeight="1" x14ac:dyDescent="0.2">
      <c r="A175" s="52" t="s">
        <v>1102</v>
      </c>
      <c r="B175" s="53">
        <v>5</v>
      </c>
      <c r="C175" s="52">
        <v>193</v>
      </c>
      <c r="D175" s="53">
        <v>45.812829999999998</v>
      </c>
      <c r="E175" s="52">
        <v>70</v>
      </c>
      <c r="F175" s="53">
        <v>34</v>
      </c>
      <c r="G175" s="52" t="s">
        <v>1082</v>
      </c>
      <c r="H175" s="54" t="s">
        <v>1099</v>
      </c>
      <c r="I175" s="52" t="s">
        <v>2122</v>
      </c>
      <c r="J175" s="52">
        <v>87494</v>
      </c>
      <c r="K175" s="55">
        <v>1.1796199999999999</v>
      </c>
      <c r="L175" s="54" t="s">
        <v>1093</v>
      </c>
      <c r="M175" s="56">
        <v>12.265723125858681</v>
      </c>
      <c r="N175" s="57">
        <v>2.3062039892652177</v>
      </c>
      <c r="O175" s="53">
        <v>1.5186191060516847</v>
      </c>
      <c r="P175" s="52" t="s">
        <v>640</v>
      </c>
      <c r="Q175" s="52" t="s">
        <v>2095</v>
      </c>
      <c r="R175" s="52" t="s">
        <v>696</v>
      </c>
      <c r="S175" s="52" t="s">
        <v>799</v>
      </c>
      <c r="T175" s="51">
        <v>2</v>
      </c>
      <c r="U175" s="58">
        <v>4.8052340000000002E-3</v>
      </c>
      <c r="V175" s="58">
        <v>1.639614E-2</v>
      </c>
      <c r="W175" s="52" t="s">
        <v>640</v>
      </c>
      <c r="X175" s="52" t="s">
        <v>2120</v>
      </c>
      <c r="Y175" s="54" t="s">
        <v>1093</v>
      </c>
      <c r="Z175" s="53">
        <v>5</v>
      </c>
      <c r="AA175" s="53">
        <v>0</v>
      </c>
      <c r="AB175" s="52" t="s">
        <v>640</v>
      </c>
      <c r="AD175" s="52" t="s">
        <v>643</v>
      </c>
      <c r="AE175" s="52" t="s">
        <v>1102</v>
      </c>
      <c r="AF175" s="51">
        <v>341</v>
      </c>
      <c r="AH175" s="62">
        <v>13.99</v>
      </c>
      <c r="AI175" s="51">
        <v>29</v>
      </c>
      <c r="AJ175" s="62"/>
    </row>
    <row r="176" spans="1:36" ht="13.5" customHeight="1" x14ac:dyDescent="0.2">
      <c r="A176" s="52" t="s">
        <v>1103</v>
      </c>
      <c r="B176" s="53">
        <v>5</v>
      </c>
      <c r="C176" s="52">
        <v>171</v>
      </c>
      <c r="D176" s="53">
        <v>46.26643</v>
      </c>
      <c r="E176" s="52">
        <v>54</v>
      </c>
      <c r="F176" s="53">
        <v>67</v>
      </c>
      <c r="G176" s="52" t="s">
        <v>1082</v>
      </c>
      <c r="H176" s="54" t="s">
        <v>1104</v>
      </c>
      <c r="I176" s="52" t="s">
        <v>2122</v>
      </c>
      <c r="J176" s="52">
        <v>77147</v>
      </c>
      <c r="K176" s="55">
        <v>1.4749840000000001</v>
      </c>
      <c r="L176" s="54" t="s">
        <v>1093</v>
      </c>
      <c r="M176" s="56">
        <v>12.689473193035491</v>
      </c>
      <c r="N176" s="57">
        <v>2.332461752052704</v>
      </c>
      <c r="O176" s="53">
        <v>1.5272399130630079</v>
      </c>
      <c r="P176" s="52" t="s">
        <v>640</v>
      </c>
      <c r="Q176" s="52" t="s">
        <v>2096</v>
      </c>
      <c r="R176" s="52" t="s">
        <v>696</v>
      </c>
      <c r="S176" s="52" t="s">
        <v>799</v>
      </c>
      <c r="T176" s="51">
        <v>5</v>
      </c>
      <c r="U176" s="58">
        <v>3.860488E-3</v>
      </c>
      <c r="V176" s="58">
        <v>1.317253E-2</v>
      </c>
      <c r="W176" s="52" t="s">
        <v>640</v>
      </c>
      <c r="X176" s="52" t="s">
        <v>2120</v>
      </c>
      <c r="Y176" s="54" t="s">
        <v>1093</v>
      </c>
      <c r="Z176" s="53">
        <v>5</v>
      </c>
      <c r="AA176" s="53">
        <v>0</v>
      </c>
      <c r="AB176" s="52" t="s">
        <v>640</v>
      </c>
      <c r="AD176" s="52" t="s">
        <v>643</v>
      </c>
      <c r="AE176" s="52" t="s">
        <v>1103</v>
      </c>
      <c r="AF176" s="51">
        <v>284</v>
      </c>
      <c r="AH176" s="62">
        <v>25.98</v>
      </c>
      <c r="AI176" s="51">
        <v>5</v>
      </c>
      <c r="AJ176" s="62"/>
    </row>
    <row r="177" spans="1:36" ht="13.5" customHeight="1" x14ac:dyDescent="0.2">
      <c r="A177" s="52" t="s">
        <v>1105</v>
      </c>
      <c r="B177" s="53">
        <v>4</v>
      </c>
      <c r="C177" s="52">
        <v>165</v>
      </c>
      <c r="D177" s="53">
        <v>69.853229999999996</v>
      </c>
      <c r="E177" s="52">
        <v>14</v>
      </c>
      <c r="F177" s="53">
        <v>10</v>
      </c>
      <c r="G177" s="52" t="s">
        <v>1082</v>
      </c>
      <c r="H177" s="54" t="s">
        <v>1106</v>
      </c>
      <c r="I177" s="52" t="s">
        <v>2122</v>
      </c>
      <c r="J177" s="52">
        <v>33213</v>
      </c>
      <c r="K177" s="55">
        <v>0.26107609999999998</v>
      </c>
      <c r="L177" s="54" t="s">
        <v>1093</v>
      </c>
      <c r="M177" s="56">
        <v>11.772032164647442</v>
      </c>
      <c r="N177" s="57">
        <v>2.2748380299063728</v>
      </c>
      <c r="O177" s="53">
        <v>1.5082566193809237</v>
      </c>
      <c r="P177" s="52" t="s">
        <v>640</v>
      </c>
      <c r="Q177" s="52" t="s">
        <v>2097</v>
      </c>
      <c r="R177" s="52" t="s">
        <v>696</v>
      </c>
      <c r="S177" s="52" t="s">
        <v>799</v>
      </c>
      <c r="T177" s="51">
        <v>3</v>
      </c>
      <c r="U177" s="58">
        <v>3.4078400000000001E-3</v>
      </c>
      <c r="V177" s="58">
        <v>1.1628029999999999E-2</v>
      </c>
      <c r="W177" s="52" t="s">
        <v>640</v>
      </c>
      <c r="X177" s="52" t="s">
        <v>2120</v>
      </c>
      <c r="Y177" s="54" t="s">
        <v>1093</v>
      </c>
      <c r="Z177" s="53">
        <v>5</v>
      </c>
      <c r="AA177" s="53">
        <v>0</v>
      </c>
      <c r="AB177" s="52" t="s">
        <v>640</v>
      </c>
      <c r="AD177" s="52" t="s">
        <v>643</v>
      </c>
      <c r="AE177" s="52" t="s">
        <v>1105</v>
      </c>
      <c r="AF177" s="51">
        <v>968</v>
      </c>
      <c r="AH177" s="62">
        <v>71.97</v>
      </c>
      <c r="AI177" s="51">
        <v>14</v>
      </c>
      <c r="AJ177" s="62"/>
    </row>
    <row r="178" spans="1:36" ht="13.5" customHeight="1" x14ac:dyDescent="0.2">
      <c r="A178" s="52" t="s">
        <v>1107</v>
      </c>
      <c r="B178" s="53">
        <v>2</v>
      </c>
      <c r="C178" s="52">
        <v>190</v>
      </c>
      <c r="D178" s="53">
        <v>72.574780000000004</v>
      </c>
      <c r="E178" s="52">
        <v>58</v>
      </c>
      <c r="F178" s="53">
        <v>98</v>
      </c>
      <c r="G178" s="52" t="s">
        <v>1082</v>
      </c>
      <c r="H178" s="54" t="s">
        <v>1108</v>
      </c>
      <c r="I178" s="52" t="s">
        <v>2122</v>
      </c>
      <c r="J178" s="52">
        <v>29911</v>
      </c>
      <c r="K178" s="55">
        <v>0.21323839999999999</v>
      </c>
      <c r="L178" s="54" t="s">
        <v>1109</v>
      </c>
      <c r="M178" s="56">
        <v>10.675015835568262</v>
      </c>
      <c r="N178" s="57">
        <v>2.2018590233990873</v>
      </c>
      <c r="O178" s="53">
        <v>1.4838662417479169</v>
      </c>
      <c r="P178" s="52" t="s">
        <v>640</v>
      </c>
      <c r="Q178" s="52" t="s">
        <v>2098</v>
      </c>
      <c r="R178" s="52" t="s">
        <v>696</v>
      </c>
      <c r="S178" s="52" t="s">
        <v>799</v>
      </c>
      <c r="T178" s="51">
        <v>4</v>
      </c>
      <c r="U178" s="58">
        <v>2.127449E-3</v>
      </c>
      <c r="V178" s="58">
        <v>7.2591560000000001E-3</v>
      </c>
      <c r="W178" s="52" t="s">
        <v>640</v>
      </c>
      <c r="X178" s="52" t="s">
        <v>2120</v>
      </c>
      <c r="Y178" s="54" t="s">
        <v>1109</v>
      </c>
      <c r="Z178" s="53">
        <v>5</v>
      </c>
      <c r="AA178" s="53">
        <v>0</v>
      </c>
      <c r="AB178" s="52" t="s">
        <v>640</v>
      </c>
      <c r="AD178" s="52" t="s">
        <v>643</v>
      </c>
      <c r="AE178" s="52" t="s">
        <v>1107</v>
      </c>
      <c r="AF178" s="51">
        <v>646</v>
      </c>
      <c r="AH178" s="62">
        <v>33.97</v>
      </c>
      <c r="AI178" s="51">
        <v>7</v>
      </c>
      <c r="AJ178" s="62"/>
    </row>
    <row r="179" spans="1:36" ht="13.5" customHeight="1" x14ac:dyDescent="0.2">
      <c r="A179" s="52" t="s">
        <v>1110</v>
      </c>
      <c r="B179" s="53">
        <v>2</v>
      </c>
      <c r="C179" s="52">
        <v>113</v>
      </c>
      <c r="D179" s="53">
        <v>57.152639999999998</v>
      </c>
      <c r="E179" s="52">
        <v>58</v>
      </c>
      <c r="F179" s="53">
        <v>75</v>
      </c>
      <c r="G179" s="52" t="s">
        <v>1082</v>
      </c>
      <c r="H179" s="54" t="s">
        <v>1111</v>
      </c>
      <c r="I179" s="52" t="s">
        <v>2122</v>
      </c>
      <c r="J179" s="52">
        <v>51133</v>
      </c>
      <c r="K179" s="55">
        <v>1.33684</v>
      </c>
      <c r="L179" s="54" t="s">
        <v>1112</v>
      </c>
      <c r="M179" s="56">
        <v>18.4930579725294</v>
      </c>
      <c r="N179" s="57">
        <v>2.6444553809289859</v>
      </c>
      <c r="O179" s="53">
        <v>1.6261781516577407</v>
      </c>
      <c r="P179" s="52" t="s">
        <v>640</v>
      </c>
      <c r="Q179" s="52" t="s">
        <v>2099</v>
      </c>
      <c r="R179" s="52" t="s">
        <v>696</v>
      </c>
      <c r="S179" s="52" t="s">
        <v>799</v>
      </c>
      <c r="T179" s="51">
        <v>4</v>
      </c>
      <c r="U179" s="58">
        <v>3.7216350000000002E-2</v>
      </c>
      <c r="V179" s="58">
        <v>0.1269874</v>
      </c>
      <c r="W179" s="52" t="s">
        <v>640</v>
      </c>
      <c r="X179" s="52" t="s">
        <v>2120</v>
      </c>
      <c r="Y179" s="54" t="s">
        <v>1112</v>
      </c>
      <c r="Z179" s="53">
        <v>5</v>
      </c>
      <c r="AA179" s="53">
        <v>0</v>
      </c>
      <c r="AB179" s="52" t="s">
        <v>640</v>
      </c>
      <c r="AD179" s="52" t="s">
        <v>643</v>
      </c>
      <c r="AE179" s="52" t="s">
        <v>1110</v>
      </c>
      <c r="AF179" s="51">
        <v>929</v>
      </c>
      <c r="AH179" s="62">
        <v>23.97</v>
      </c>
      <c r="AI179" s="51">
        <v>23</v>
      </c>
      <c r="AJ179" s="62"/>
    </row>
    <row r="180" spans="1:36" ht="13.5" customHeight="1" x14ac:dyDescent="0.2">
      <c r="A180" s="52" t="s">
        <v>1113</v>
      </c>
      <c r="B180" s="53">
        <v>1</v>
      </c>
      <c r="C180" s="52">
        <v>140</v>
      </c>
      <c r="D180" s="53">
        <v>67.585269999999994</v>
      </c>
      <c r="E180" s="52">
        <v>77</v>
      </c>
      <c r="F180" s="53">
        <v>79</v>
      </c>
      <c r="G180" s="52" t="s">
        <v>1082</v>
      </c>
      <c r="H180" s="54" t="s">
        <v>1114</v>
      </c>
      <c r="I180" s="52" t="s">
        <v>2122</v>
      </c>
      <c r="J180" s="52">
        <v>40814</v>
      </c>
      <c r="K180" s="55">
        <v>0.32921549999999999</v>
      </c>
      <c r="L180" s="54" t="s">
        <v>1115</v>
      </c>
      <c r="M180" s="56">
        <v>10.90298853875313</v>
      </c>
      <c r="N180" s="57">
        <v>2.2174228500212632</v>
      </c>
      <c r="O180" s="53">
        <v>1.4891013565305966</v>
      </c>
      <c r="P180" s="52" t="s">
        <v>640</v>
      </c>
      <c r="Q180" s="52" t="s">
        <v>2100</v>
      </c>
      <c r="R180" s="52" t="s">
        <v>696</v>
      </c>
      <c r="S180" s="52" t="s">
        <v>799</v>
      </c>
      <c r="T180" s="51">
        <v>4</v>
      </c>
      <c r="U180" s="58">
        <v>1.7141540000000001E-3</v>
      </c>
      <c r="V180" s="58">
        <v>5.8489350000000004E-3</v>
      </c>
      <c r="W180" s="52" t="s">
        <v>640</v>
      </c>
      <c r="X180" s="52" t="s">
        <v>2120</v>
      </c>
      <c r="Y180" s="54" t="s">
        <v>1115</v>
      </c>
      <c r="Z180" s="53">
        <v>5</v>
      </c>
      <c r="AA180" s="53">
        <v>0</v>
      </c>
      <c r="AB180" s="52" t="s">
        <v>640</v>
      </c>
      <c r="AD180" s="52" t="s">
        <v>643</v>
      </c>
      <c r="AE180" s="52" t="s">
        <v>1113</v>
      </c>
      <c r="AF180" s="51">
        <v>569</v>
      </c>
      <c r="AH180" s="62">
        <v>93.97</v>
      </c>
      <c r="AI180" s="51">
        <v>37</v>
      </c>
      <c r="AJ180" s="62"/>
    </row>
    <row r="181" spans="1:36" ht="13.5" customHeight="1" x14ac:dyDescent="0.2">
      <c r="A181" s="52" t="s">
        <v>1116</v>
      </c>
      <c r="B181" s="53">
        <v>5</v>
      </c>
      <c r="C181" s="52">
        <v>169</v>
      </c>
      <c r="D181" s="53">
        <v>58.059829999999998</v>
      </c>
      <c r="E181" s="52">
        <v>17</v>
      </c>
      <c r="F181" s="53">
        <v>11</v>
      </c>
      <c r="G181" s="52" t="s">
        <v>1082</v>
      </c>
      <c r="H181" s="54" t="s">
        <v>1117</v>
      </c>
      <c r="I181" s="52" t="s">
        <v>2122</v>
      </c>
      <c r="J181" s="52">
        <v>36975</v>
      </c>
      <c r="K181" s="55">
        <v>4.6404249999999996</v>
      </c>
      <c r="L181" s="54" t="s">
        <v>1115</v>
      </c>
      <c r="M181" s="56">
        <v>19.794589571243339</v>
      </c>
      <c r="N181" s="57">
        <v>2.7050927916455132</v>
      </c>
      <c r="O181" s="53">
        <v>1.6447166295886697</v>
      </c>
      <c r="P181" s="52" t="s">
        <v>640</v>
      </c>
      <c r="Q181" s="52" t="s">
        <v>2101</v>
      </c>
      <c r="R181" s="52" t="s">
        <v>696</v>
      </c>
      <c r="S181" s="52" t="s">
        <v>799</v>
      </c>
      <c r="T181" s="51">
        <v>8</v>
      </c>
      <c r="U181" s="58">
        <v>2.851153E-2</v>
      </c>
      <c r="V181" s="58">
        <v>9.7285369999999996E-2</v>
      </c>
      <c r="W181" s="52" t="s">
        <v>640</v>
      </c>
      <c r="X181" s="52" t="s">
        <v>2120</v>
      </c>
      <c r="Y181" s="54" t="s">
        <v>1115</v>
      </c>
      <c r="Z181" s="53">
        <v>5</v>
      </c>
      <c r="AA181" s="53">
        <v>0</v>
      </c>
      <c r="AB181" s="52" t="s">
        <v>640</v>
      </c>
      <c r="AD181" s="52" t="s">
        <v>643</v>
      </c>
      <c r="AE181" s="52" t="s">
        <v>1116</v>
      </c>
      <c r="AF181" s="51">
        <v>616</v>
      </c>
      <c r="AH181" s="62">
        <v>13.97</v>
      </c>
      <c r="AI181" s="51">
        <v>24</v>
      </c>
      <c r="AJ181" s="62"/>
    </row>
    <row r="182" spans="1:36" ht="13.5" customHeight="1" x14ac:dyDescent="0.2">
      <c r="A182" s="52" t="s">
        <v>1118</v>
      </c>
      <c r="B182" s="53">
        <v>1</v>
      </c>
      <c r="C182" s="52">
        <v>199</v>
      </c>
      <c r="D182" s="53">
        <v>481.71510000000001</v>
      </c>
      <c r="E182" s="52">
        <v>32</v>
      </c>
      <c r="F182" s="53">
        <v>81</v>
      </c>
      <c r="G182" s="52" t="s">
        <v>1082</v>
      </c>
      <c r="H182" s="54" t="s">
        <v>1119</v>
      </c>
      <c r="I182" s="52" t="s">
        <v>2122</v>
      </c>
      <c r="J182" s="52">
        <v>61559</v>
      </c>
      <c r="K182" s="55">
        <v>85.086849999999998</v>
      </c>
      <c r="L182" s="54" t="s">
        <v>1120</v>
      </c>
      <c r="M182" s="56">
        <v>104.31110335731842</v>
      </c>
      <c r="N182" s="57">
        <v>4.7073538621045419</v>
      </c>
      <c r="O182" s="53">
        <v>2.1696437177805352</v>
      </c>
      <c r="P182" s="52" t="s">
        <v>640</v>
      </c>
      <c r="Q182" s="52" t="s">
        <v>2102</v>
      </c>
      <c r="R182" s="52" t="s">
        <v>696</v>
      </c>
      <c r="S182" s="52" t="s">
        <v>799</v>
      </c>
      <c r="T182" s="51">
        <v>8</v>
      </c>
      <c r="U182" s="58">
        <v>1.1011969999999999E-2</v>
      </c>
      <c r="V182" s="58">
        <v>3.7574400000000001E-2</v>
      </c>
      <c r="W182" s="52" t="s">
        <v>640</v>
      </c>
      <c r="X182" s="52" t="s">
        <v>2120</v>
      </c>
      <c r="Y182" s="54" t="s">
        <v>1120</v>
      </c>
      <c r="Z182" s="53">
        <v>5</v>
      </c>
      <c r="AA182" s="53">
        <v>0</v>
      </c>
      <c r="AB182" s="52" t="s">
        <v>640</v>
      </c>
      <c r="AD182" s="52" t="s">
        <v>643</v>
      </c>
      <c r="AE182" s="52" t="s">
        <v>1118</v>
      </c>
      <c r="AF182" s="51">
        <v>577</v>
      </c>
      <c r="AH182" s="62">
        <v>12.99</v>
      </c>
      <c r="AI182" s="51">
        <v>13</v>
      </c>
      <c r="AJ182" s="62"/>
    </row>
    <row r="183" spans="1:36" ht="13.5" customHeight="1" x14ac:dyDescent="0.2">
      <c r="A183" s="52" t="s">
        <v>1121</v>
      </c>
      <c r="B183" s="53">
        <v>5</v>
      </c>
      <c r="C183" s="52">
        <v>176</v>
      </c>
      <c r="D183" s="53">
        <v>451.71</v>
      </c>
      <c r="E183" s="52">
        <v>68</v>
      </c>
      <c r="F183" s="53">
        <v>35</v>
      </c>
      <c r="G183" s="52" t="s">
        <v>1082</v>
      </c>
      <c r="H183" s="54" t="s">
        <v>1122</v>
      </c>
      <c r="I183" s="52" t="s">
        <v>2122</v>
      </c>
      <c r="J183" s="52">
        <v>12376</v>
      </c>
      <c r="K183" s="55">
        <v>7.1365420000000004</v>
      </c>
      <c r="L183" s="54" t="s">
        <v>1123</v>
      </c>
      <c r="M183" s="56">
        <v>28.807972702825733</v>
      </c>
      <c r="N183" s="57">
        <v>3.0655205533563517</v>
      </c>
      <c r="O183" s="53">
        <v>1.7508628025508886</v>
      </c>
      <c r="P183" s="52" t="s">
        <v>640</v>
      </c>
      <c r="Q183" s="52" t="s">
        <v>2103</v>
      </c>
      <c r="R183" s="52" t="s">
        <v>696</v>
      </c>
      <c r="S183" s="52" t="s">
        <v>799</v>
      </c>
      <c r="T183" s="51">
        <v>7</v>
      </c>
      <c r="U183" s="58">
        <v>1.372369E-2</v>
      </c>
      <c r="V183" s="58">
        <v>4.6827180000000003E-2</v>
      </c>
      <c r="W183" s="52" t="s">
        <v>640</v>
      </c>
      <c r="X183" s="52" t="s">
        <v>2120</v>
      </c>
      <c r="Y183" s="54" t="s">
        <v>1123</v>
      </c>
      <c r="Z183" s="53">
        <v>5</v>
      </c>
      <c r="AA183" s="53">
        <v>0</v>
      </c>
      <c r="AB183" s="52" t="s">
        <v>640</v>
      </c>
      <c r="AD183" s="52" t="s">
        <v>643</v>
      </c>
      <c r="AE183" s="52" t="s">
        <v>1121</v>
      </c>
      <c r="AF183" s="51">
        <v>582</v>
      </c>
      <c r="AH183" s="62">
        <v>21.97</v>
      </c>
      <c r="AI183" s="51">
        <v>31</v>
      </c>
      <c r="AJ183" s="62"/>
    </row>
    <row r="184" spans="1:36" ht="13.5" customHeight="1" x14ac:dyDescent="0.2">
      <c r="A184" s="52" t="s">
        <v>1124</v>
      </c>
      <c r="B184" s="53">
        <v>5</v>
      </c>
      <c r="C184" s="52">
        <v>133</v>
      </c>
      <c r="D184" s="53">
        <v>50.802349999999997</v>
      </c>
      <c r="E184" s="52">
        <v>77</v>
      </c>
      <c r="F184" s="53">
        <v>38</v>
      </c>
      <c r="G184" s="52" t="s">
        <v>1082</v>
      </c>
      <c r="H184" s="54" t="s">
        <v>1125</v>
      </c>
      <c r="I184" s="52" t="s">
        <v>2122</v>
      </c>
      <c r="J184" s="52">
        <v>67395</v>
      </c>
      <c r="K184" s="55">
        <v>0.46990100000000001</v>
      </c>
      <c r="L184" s="54" t="s">
        <v>1126</v>
      </c>
      <c r="M184" s="56">
        <v>18.155394253066724</v>
      </c>
      <c r="N184" s="57">
        <v>2.6282614277949636</v>
      </c>
      <c r="O184" s="53">
        <v>1.6211913606341983</v>
      </c>
      <c r="P184" s="52" t="s">
        <v>640</v>
      </c>
      <c r="Q184" s="52" t="s">
        <v>2104</v>
      </c>
      <c r="R184" s="52" t="s">
        <v>696</v>
      </c>
      <c r="S184" s="52" t="s">
        <v>799</v>
      </c>
      <c r="T184" s="51">
        <v>2</v>
      </c>
      <c r="U184" s="58">
        <v>3.2705670000000002E-4</v>
      </c>
      <c r="V184" s="58">
        <v>1.1159640000000001E-3</v>
      </c>
      <c r="W184" s="52" t="s">
        <v>640</v>
      </c>
      <c r="X184" s="52" t="s">
        <v>2120</v>
      </c>
      <c r="Y184" s="54" t="s">
        <v>1126</v>
      </c>
      <c r="Z184" s="53">
        <v>5</v>
      </c>
      <c r="AA184" s="53">
        <v>0</v>
      </c>
      <c r="AB184" s="52" t="s">
        <v>640</v>
      </c>
      <c r="AD184" s="52" t="s">
        <v>643</v>
      </c>
      <c r="AE184" s="52" t="s">
        <v>1124</v>
      </c>
      <c r="AF184" s="51">
        <v>720</v>
      </c>
      <c r="AH184" s="62">
        <v>81.98</v>
      </c>
      <c r="AI184" s="51">
        <v>19</v>
      </c>
      <c r="AJ184" s="62"/>
    </row>
    <row r="185" spans="1:36" ht="13.5" customHeight="1" x14ac:dyDescent="0.2">
      <c r="A185" s="52" t="s">
        <v>1127</v>
      </c>
      <c r="B185" s="53">
        <v>3</v>
      </c>
      <c r="C185" s="52">
        <v>154</v>
      </c>
      <c r="D185" s="53">
        <v>52.163130000000002</v>
      </c>
      <c r="E185" s="52">
        <v>80</v>
      </c>
      <c r="F185" s="53">
        <v>36</v>
      </c>
      <c r="G185" s="52" t="s">
        <v>1082</v>
      </c>
      <c r="H185" s="54" t="s">
        <v>1125</v>
      </c>
      <c r="I185" s="52" t="s">
        <v>2122</v>
      </c>
      <c r="J185" s="52">
        <v>16703</v>
      </c>
      <c r="K185" s="55">
        <v>1.170693</v>
      </c>
      <c r="L185" s="54" t="s">
        <v>1126</v>
      </c>
      <c r="M185" s="56">
        <v>13.252678674581693</v>
      </c>
      <c r="N185" s="57">
        <v>2.3664711959471885</v>
      </c>
      <c r="O185" s="53">
        <v>1.5383339026190603</v>
      </c>
      <c r="P185" s="52" t="s">
        <v>640</v>
      </c>
      <c r="Q185" s="52" t="s">
        <v>2105</v>
      </c>
      <c r="R185" s="52" t="s">
        <v>696</v>
      </c>
      <c r="S185" s="52" t="s">
        <v>799</v>
      </c>
      <c r="T185" s="51">
        <v>3</v>
      </c>
      <c r="U185" s="58">
        <v>7.0689419999999997E-4</v>
      </c>
      <c r="V185" s="58">
        <v>2.4120230000000001E-3</v>
      </c>
      <c r="W185" s="52" t="s">
        <v>640</v>
      </c>
      <c r="X185" s="52" t="s">
        <v>2120</v>
      </c>
      <c r="Y185" s="54" t="s">
        <v>1126</v>
      </c>
      <c r="Z185" s="53">
        <v>5</v>
      </c>
      <c r="AA185" s="53">
        <v>0</v>
      </c>
      <c r="AB185" s="52" t="s">
        <v>640</v>
      </c>
      <c r="AD185" s="52" t="s">
        <v>643</v>
      </c>
      <c r="AE185" s="52" t="s">
        <v>1127</v>
      </c>
      <c r="AF185" s="51">
        <v>846</v>
      </c>
      <c r="AH185" s="62">
        <v>24.99</v>
      </c>
      <c r="AI185" s="51">
        <v>7</v>
      </c>
      <c r="AJ185" s="62"/>
    </row>
    <row r="186" spans="1:36" ht="13.5" customHeight="1" x14ac:dyDescent="0.2">
      <c r="A186" s="52" t="s">
        <v>1128</v>
      </c>
      <c r="B186" s="53">
        <v>1</v>
      </c>
      <c r="C186" s="52">
        <v>107</v>
      </c>
      <c r="D186" s="53">
        <v>45.812829999999998</v>
      </c>
      <c r="E186" s="52">
        <v>80</v>
      </c>
      <c r="F186" s="53">
        <v>71</v>
      </c>
      <c r="G186" s="52" t="s">
        <v>1082</v>
      </c>
      <c r="H186" s="54" t="s">
        <v>1129</v>
      </c>
      <c r="I186" s="52" t="s">
        <v>2122</v>
      </c>
      <c r="J186" s="52">
        <v>71136</v>
      </c>
      <c r="K186" s="55">
        <v>0.44107000000000002</v>
      </c>
      <c r="L186" s="54" t="s">
        <v>1130</v>
      </c>
      <c r="M186" s="56">
        <v>19.10520101117174</v>
      </c>
      <c r="N186" s="57">
        <v>2.6733174739225172</v>
      </c>
      <c r="O186" s="53">
        <v>1.6350282792424469</v>
      </c>
      <c r="P186" s="52" t="s">
        <v>640</v>
      </c>
      <c r="Q186" s="52" t="s">
        <v>2106</v>
      </c>
      <c r="R186" s="52" t="s">
        <v>696</v>
      </c>
      <c r="S186" s="52" t="s">
        <v>799</v>
      </c>
      <c r="T186" s="51">
        <v>8</v>
      </c>
      <c r="U186" s="58">
        <v>2.390877E-3</v>
      </c>
      <c r="V186" s="58">
        <v>8.1580100000000003E-3</v>
      </c>
      <c r="W186" s="52" t="s">
        <v>640</v>
      </c>
      <c r="X186" s="52" t="s">
        <v>2120</v>
      </c>
      <c r="Y186" s="54" t="s">
        <v>1130</v>
      </c>
      <c r="Z186" s="53">
        <v>5</v>
      </c>
      <c r="AA186" s="53">
        <v>0</v>
      </c>
      <c r="AB186" s="52" t="s">
        <v>640</v>
      </c>
      <c r="AD186" s="52" t="s">
        <v>643</v>
      </c>
      <c r="AE186" s="52" t="s">
        <v>1128</v>
      </c>
      <c r="AF186" s="51">
        <v>234</v>
      </c>
      <c r="AH186" s="62">
        <v>2.99</v>
      </c>
      <c r="AI186" s="51">
        <v>47</v>
      </c>
      <c r="AJ186" s="62"/>
    </row>
    <row r="187" spans="1:36" ht="13.5" customHeight="1" x14ac:dyDescent="0.2">
      <c r="A187" s="52" t="s">
        <v>1131</v>
      </c>
      <c r="B187" s="53">
        <v>1</v>
      </c>
      <c r="C187" s="52">
        <v>195</v>
      </c>
      <c r="D187" s="53">
        <v>54.884680000000003</v>
      </c>
      <c r="E187" s="52">
        <v>91</v>
      </c>
      <c r="F187" s="53">
        <v>81</v>
      </c>
      <c r="G187" s="52" t="s">
        <v>1082</v>
      </c>
      <c r="H187" s="54" t="s">
        <v>1132</v>
      </c>
      <c r="I187" s="52" t="s">
        <v>2122</v>
      </c>
      <c r="J187" s="52">
        <v>81875</v>
      </c>
      <c r="K187" s="55">
        <v>1.374843</v>
      </c>
      <c r="L187" s="54" t="s">
        <v>1133</v>
      </c>
      <c r="M187" s="56">
        <v>12.547379993019836</v>
      </c>
      <c r="N187" s="57">
        <v>2.3237229657475615</v>
      </c>
      <c r="O187" s="53">
        <v>1.5243762546522304</v>
      </c>
      <c r="P187" s="52" t="s">
        <v>640</v>
      </c>
      <c r="Q187" s="52" t="s">
        <v>2107</v>
      </c>
      <c r="R187" s="52" t="s">
        <v>696</v>
      </c>
      <c r="S187" s="52" t="s">
        <v>799</v>
      </c>
      <c r="T187" s="51">
        <v>6</v>
      </c>
      <c r="U187" s="58">
        <v>1.3552669999999999E-2</v>
      </c>
      <c r="V187" s="58">
        <v>4.6243630000000001E-2</v>
      </c>
      <c r="W187" s="52" t="s">
        <v>640</v>
      </c>
      <c r="X187" s="52" t="s">
        <v>2120</v>
      </c>
      <c r="Y187" s="54" t="s">
        <v>1133</v>
      </c>
      <c r="Z187" s="53">
        <v>5</v>
      </c>
      <c r="AA187" s="53">
        <v>0</v>
      </c>
      <c r="AB187" s="52" t="s">
        <v>640</v>
      </c>
      <c r="AD187" s="52" t="s">
        <v>643</v>
      </c>
      <c r="AE187" s="52" t="s">
        <v>1131</v>
      </c>
      <c r="AF187" s="51">
        <v>882</v>
      </c>
      <c r="AH187" s="62">
        <v>30.98</v>
      </c>
      <c r="AI187" s="51">
        <v>25</v>
      </c>
      <c r="AJ187" s="62"/>
    </row>
    <row r="188" spans="1:36" ht="13.5" customHeight="1" x14ac:dyDescent="0.2">
      <c r="A188" s="52" t="s">
        <v>1134</v>
      </c>
      <c r="B188" s="53">
        <v>4</v>
      </c>
      <c r="C188" s="52">
        <v>108</v>
      </c>
      <c r="D188" s="53">
        <v>42.637680000000003</v>
      </c>
      <c r="E188" s="52">
        <v>27</v>
      </c>
      <c r="F188" s="53">
        <v>97</v>
      </c>
      <c r="G188" s="52" t="s">
        <v>1082</v>
      </c>
      <c r="H188" s="54" t="s">
        <v>1135</v>
      </c>
      <c r="I188" s="52" t="s">
        <v>2122</v>
      </c>
      <c r="J188" s="52">
        <v>54370</v>
      </c>
      <c r="K188" s="55">
        <v>4.8168460000000003E-2</v>
      </c>
      <c r="L188" s="54" t="s">
        <v>1133</v>
      </c>
      <c r="M188" s="56">
        <v>10.267641601864785</v>
      </c>
      <c r="N188" s="57">
        <v>2.1734862661919809</v>
      </c>
      <c r="O188" s="53">
        <v>1.4742748272259081</v>
      </c>
      <c r="P188" s="52" t="s">
        <v>640</v>
      </c>
      <c r="Q188" s="52" t="s">
        <v>2108</v>
      </c>
      <c r="R188" s="52" t="s">
        <v>696</v>
      </c>
      <c r="S188" s="52" t="s">
        <v>799</v>
      </c>
      <c r="T188" s="51">
        <v>5</v>
      </c>
      <c r="U188" s="58">
        <v>4.4029939999999998E-4</v>
      </c>
      <c r="V188" s="58">
        <v>1.502364E-3</v>
      </c>
      <c r="W188" s="52" t="s">
        <v>640</v>
      </c>
      <c r="X188" s="52" t="s">
        <v>2120</v>
      </c>
      <c r="Y188" s="54" t="s">
        <v>1133</v>
      </c>
      <c r="Z188" s="53">
        <v>5</v>
      </c>
      <c r="AA188" s="53">
        <v>0</v>
      </c>
      <c r="AB188" s="52" t="s">
        <v>640</v>
      </c>
      <c r="AD188" s="52" t="s">
        <v>643</v>
      </c>
      <c r="AE188" s="52" t="s">
        <v>1134</v>
      </c>
      <c r="AF188" s="51">
        <v>607</v>
      </c>
      <c r="AH188" s="62">
        <v>62.97</v>
      </c>
      <c r="AI188" s="51">
        <v>5</v>
      </c>
      <c r="AJ188" s="62"/>
    </row>
    <row r="189" spans="1:36" ht="13.5" customHeight="1" x14ac:dyDescent="0.2">
      <c r="A189" s="52" t="s">
        <v>1136</v>
      </c>
      <c r="B189" s="53">
        <v>4</v>
      </c>
      <c r="C189" s="52">
        <v>149</v>
      </c>
      <c r="D189" s="53">
        <v>51.709530000000001</v>
      </c>
      <c r="E189" s="52">
        <v>38</v>
      </c>
      <c r="F189" s="53">
        <v>83</v>
      </c>
      <c r="G189" s="52" t="s">
        <v>1082</v>
      </c>
      <c r="H189" s="54" t="s">
        <v>1137</v>
      </c>
      <c r="I189" s="52" t="s">
        <v>2122</v>
      </c>
      <c r="J189" s="52">
        <v>67889</v>
      </c>
      <c r="K189" s="55">
        <v>0.31491920000000001</v>
      </c>
      <c r="L189" s="54" t="s">
        <v>1138</v>
      </c>
      <c r="M189" s="56">
        <v>17.87609582103833</v>
      </c>
      <c r="N189" s="57">
        <v>2.6147141950943511</v>
      </c>
      <c r="O189" s="53">
        <v>1.6170077906721263</v>
      </c>
      <c r="P189" s="52" t="s">
        <v>640</v>
      </c>
      <c r="Q189" s="52" t="s">
        <v>2109</v>
      </c>
      <c r="R189" s="52" t="s">
        <v>696</v>
      </c>
      <c r="S189" s="52" t="s">
        <v>799</v>
      </c>
      <c r="T189" s="51">
        <v>5</v>
      </c>
      <c r="U189" s="58">
        <v>5.249554E-3</v>
      </c>
      <c r="V189" s="58">
        <v>1.791222E-2</v>
      </c>
      <c r="W189" s="52" t="s">
        <v>640</v>
      </c>
      <c r="X189" s="52" t="s">
        <v>2120</v>
      </c>
      <c r="Y189" s="54" t="s">
        <v>1138</v>
      </c>
      <c r="Z189" s="53">
        <v>5</v>
      </c>
      <c r="AA189" s="53">
        <v>0</v>
      </c>
      <c r="AB189" s="52" t="s">
        <v>640</v>
      </c>
      <c r="AD189" s="52" t="s">
        <v>643</v>
      </c>
      <c r="AE189" s="52" t="s">
        <v>1136</v>
      </c>
      <c r="AF189" s="51">
        <v>792</v>
      </c>
      <c r="AH189" s="62">
        <v>75.989999999999995</v>
      </c>
      <c r="AI189" s="51">
        <v>4</v>
      </c>
      <c r="AJ189" s="62"/>
    </row>
    <row r="190" spans="1:36" ht="13.5" customHeight="1" x14ac:dyDescent="0.2">
      <c r="A190" s="52" t="s">
        <v>1139</v>
      </c>
      <c r="B190" s="53">
        <v>3</v>
      </c>
      <c r="C190" s="52">
        <v>170</v>
      </c>
      <c r="D190" s="53">
        <v>48.534390000000002</v>
      </c>
      <c r="E190" s="52">
        <v>24</v>
      </c>
      <c r="F190" s="53">
        <v>36</v>
      </c>
      <c r="G190" s="52" t="s">
        <v>1082</v>
      </c>
      <c r="H190" s="54" t="s">
        <v>1140</v>
      </c>
      <c r="I190" s="52" t="s">
        <v>2122</v>
      </c>
      <c r="J190" s="52">
        <v>48745</v>
      </c>
      <c r="K190" s="55">
        <v>0.49253950000000002</v>
      </c>
      <c r="L190" s="54" t="s">
        <v>1138</v>
      </c>
      <c r="M190" s="56">
        <v>14.194351084401397</v>
      </c>
      <c r="N190" s="57">
        <v>2.4212437590623148</v>
      </c>
      <c r="O190" s="53">
        <v>1.5560346265627623</v>
      </c>
      <c r="P190" s="52" t="s">
        <v>640</v>
      </c>
      <c r="Q190" s="52" t="s">
        <v>2110</v>
      </c>
      <c r="R190" s="52" t="s">
        <v>696</v>
      </c>
      <c r="S190" s="52" t="s">
        <v>799</v>
      </c>
      <c r="T190" s="51">
        <v>7</v>
      </c>
      <c r="U190" s="58">
        <v>5.0162289999999997E-3</v>
      </c>
      <c r="V190" s="58">
        <v>1.7116079999999999E-2</v>
      </c>
      <c r="W190" s="52" t="s">
        <v>640</v>
      </c>
      <c r="X190" s="52" t="s">
        <v>2120</v>
      </c>
      <c r="Y190" s="54" t="s">
        <v>1138</v>
      </c>
      <c r="Z190" s="53">
        <v>5</v>
      </c>
      <c r="AA190" s="53">
        <v>0</v>
      </c>
      <c r="AB190" s="52" t="s">
        <v>640</v>
      </c>
      <c r="AD190" s="52" t="s">
        <v>643</v>
      </c>
      <c r="AE190" s="52" t="s">
        <v>1139</v>
      </c>
      <c r="AF190" s="51">
        <v>191</v>
      </c>
      <c r="AH190" s="62">
        <v>78.98</v>
      </c>
      <c r="AI190" s="51">
        <v>1</v>
      </c>
      <c r="AJ190" s="62"/>
    </row>
    <row r="191" spans="1:36" ht="13.5" customHeight="1" x14ac:dyDescent="0.2">
      <c r="A191" s="52" t="s">
        <v>1141</v>
      </c>
      <c r="B191" s="53">
        <v>2</v>
      </c>
      <c r="C191" s="52">
        <v>115</v>
      </c>
      <c r="D191" s="53">
        <v>46.720019999999998</v>
      </c>
      <c r="E191" s="52">
        <v>21</v>
      </c>
      <c r="F191" s="53">
        <v>76</v>
      </c>
      <c r="G191" s="52" t="s">
        <v>1082</v>
      </c>
      <c r="H191" s="54" t="s">
        <v>1142</v>
      </c>
      <c r="I191" s="52" t="s">
        <v>2122</v>
      </c>
      <c r="J191" s="52">
        <v>39246</v>
      </c>
      <c r="K191" s="55">
        <v>1.0949880000000001</v>
      </c>
      <c r="L191" s="54" t="s">
        <v>1138</v>
      </c>
      <c r="M191" s="56">
        <v>20.141404742985319</v>
      </c>
      <c r="N191" s="57">
        <v>2.7207997910719941</v>
      </c>
      <c r="O191" s="53">
        <v>1.6494847047099268</v>
      </c>
      <c r="P191" s="52" t="s">
        <v>640</v>
      </c>
      <c r="Q191" s="52" t="s">
        <v>2111</v>
      </c>
      <c r="R191" s="52" t="s">
        <v>696</v>
      </c>
      <c r="S191" s="52" t="s">
        <v>799</v>
      </c>
      <c r="T191" s="51">
        <v>6</v>
      </c>
      <c r="U191" s="58">
        <v>2.1000789999999998E-2</v>
      </c>
      <c r="V191" s="58">
        <v>7.1657650000000003E-2</v>
      </c>
      <c r="W191" s="52" t="s">
        <v>640</v>
      </c>
      <c r="X191" s="52" t="s">
        <v>2120</v>
      </c>
      <c r="Y191" s="54" t="s">
        <v>1138</v>
      </c>
      <c r="Z191" s="53">
        <v>5</v>
      </c>
      <c r="AA191" s="53">
        <v>0</v>
      </c>
      <c r="AB191" s="52" t="s">
        <v>640</v>
      </c>
      <c r="AD191" s="52" t="s">
        <v>643</v>
      </c>
      <c r="AE191" s="52" t="s">
        <v>1141</v>
      </c>
      <c r="AF191" s="51">
        <v>916</v>
      </c>
      <c r="AH191" s="62">
        <v>47.98</v>
      </c>
      <c r="AI191" s="51">
        <v>11</v>
      </c>
      <c r="AJ191" s="62"/>
    </row>
    <row r="192" spans="1:36" ht="13.5" customHeight="1" x14ac:dyDescent="0.2">
      <c r="A192" s="52" t="s">
        <v>1143</v>
      </c>
      <c r="B192" s="53">
        <v>1</v>
      </c>
      <c r="C192" s="52">
        <v>101</v>
      </c>
      <c r="D192" s="53">
        <v>45.812829999999998</v>
      </c>
      <c r="E192" s="52">
        <v>87</v>
      </c>
      <c r="F192" s="53">
        <v>56</v>
      </c>
      <c r="G192" s="52" t="s">
        <v>1082</v>
      </c>
      <c r="H192" s="54" t="s">
        <v>1132</v>
      </c>
      <c r="I192" s="52" t="s">
        <v>2122</v>
      </c>
      <c r="J192" s="52">
        <v>93521</v>
      </c>
      <c r="K192" s="55">
        <v>0.88898920000000003</v>
      </c>
      <c r="L192" s="54" t="s">
        <v>1144</v>
      </c>
      <c r="M192" s="56">
        <v>19.831851438081472</v>
      </c>
      <c r="N192" s="57">
        <v>2.706789107458591</v>
      </c>
      <c r="O192" s="53">
        <v>1.6452322351141164</v>
      </c>
      <c r="P192" s="52" t="s">
        <v>640</v>
      </c>
      <c r="Q192" s="52" t="s">
        <v>2112</v>
      </c>
      <c r="R192" s="52" t="s">
        <v>696</v>
      </c>
      <c r="S192" s="52" t="s">
        <v>799</v>
      </c>
      <c r="T192" s="51">
        <v>7</v>
      </c>
      <c r="U192" s="58">
        <v>4.2056530000000002E-2</v>
      </c>
      <c r="V192" s="58">
        <v>0.14350280000000001</v>
      </c>
      <c r="W192" s="52" t="s">
        <v>640</v>
      </c>
      <c r="X192" s="52" t="s">
        <v>2120</v>
      </c>
      <c r="Y192" s="54" t="s">
        <v>1144</v>
      </c>
      <c r="Z192" s="53">
        <v>5</v>
      </c>
      <c r="AA192" s="53">
        <v>0</v>
      </c>
      <c r="AB192" s="52" t="s">
        <v>640</v>
      </c>
      <c r="AD192" s="52" t="s">
        <v>643</v>
      </c>
      <c r="AE192" s="52" t="s">
        <v>1143</v>
      </c>
      <c r="AF192" s="51">
        <v>141</v>
      </c>
      <c r="AH192" s="62">
        <v>74.98</v>
      </c>
      <c r="AI192" s="51">
        <v>27</v>
      </c>
      <c r="AJ192" s="62"/>
    </row>
    <row r="193" spans="1:36" ht="13.5" customHeight="1" x14ac:dyDescent="0.2">
      <c r="A193" s="52" t="s">
        <v>1145</v>
      </c>
      <c r="B193" s="53">
        <v>1</v>
      </c>
      <c r="C193" s="52">
        <v>149</v>
      </c>
      <c r="D193" s="53">
        <v>48.98798</v>
      </c>
      <c r="E193" s="52">
        <v>52</v>
      </c>
      <c r="F193" s="53">
        <v>34</v>
      </c>
      <c r="G193" s="52" t="s">
        <v>1082</v>
      </c>
      <c r="H193" s="54" t="s">
        <v>1146</v>
      </c>
      <c r="I193" s="52" t="s">
        <v>2122</v>
      </c>
      <c r="J193" s="52">
        <v>53194</v>
      </c>
      <c r="K193" s="55">
        <v>0.65234389999999998</v>
      </c>
      <c r="L193" s="54" t="s">
        <v>1144</v>
      </c>
      <c r="M193" s="56">
        <v>20.460021991816287</v>
      </c>
      <c r="N193" s="57">
        <v>2.7350715920872162</v>
      </c>
      <c r="O193" s="53">
        <v>1.6538051856513258</v>
      </c>
      <c r="P193" s="52" t="s">
        <v>640</v>
      </c>
      <c r="Q193" s="52" t="s">
        <v>2113</v>
      </c>
      <c r="R193" s="52" t="s">
        <v>696</v>
      </c>
      <c r="S193" s="52" t="s">
        <v>799</v>
      </c>
      <c r="T193" s="51">
        <v>2</v>
      </c>
      <c r="U193" s="58">
        <v>6.322912E-3</v>
      </c>
      <c r="V193" s="58">
        <v>2.1574670000000001E-2</v>
      </c>
      <c r="W193" s="52" t="s">
        <v>640</v>
      </c>
      <c r="X193" s="52" t="s">
        <v>2120</v>
      </c>
      <c r="Y193" s="54" t="s">
        <v>1144</v>
      </c>
      <c r="Z193" s="53">
        <v>5</v>
      </c>
      <c r="AA193" s="53">
        <v>0</v>
      </c>
      <c r="AB193" s="52" t="s">
        <v>640</v>
      </c>
      <c r="AD193" s="52" t="s">
        <v>643</v>
      </c>
      <c r="AE193" s="52" t="s">
        <v>1145</v>
      </c>
      <c r="AF193" s="51">
        <v>306</v>
      </c>
      <c r="AH193" s="62">
        <v>54.99</v>
      </c>
      <c r="AI193" s="51">
        <v>47</v>
      </c>
      <c r="AJ193" s="62"/>
    </row>
    <row r="194" spans="1:36" ht="13.5" customHeight="1" x14ac:dyDescent="0.2">
      <c r="A194" s="52" t="s">
        <v>1147</v>
      </c>
      <c r="B194" s="53">
        <v>4</v>
      </c>
      <c r="C194" s="52">
        <v>131</v>
      </c>
      <c r="D194" s="53">
        <v>41.730499999999999</v>
      </c>
      <c r="E194" s="52">
        <v>48</v>
      </c>
      <c r="F194" s="53">
        <v>55</v>
      </c>
      <c r="G194" s="52" t="s">
        <v>1082</v>
      </c>
      <c r="H194" s="54" t="s">
        <v>1135</v>
      </c>
      <c r="I194" s="52" t="s">
        <v>2122</v>
      </c>
      <c r="J194" s="52">
        <v>47025</v>
      </c>
      <c r="K194" s="55">
        <v>0.30612919999999999</v>
      </c>
      <c r="L194" s="54" t="s">
        <v>1148</v>
      </c>
      <c r="M194" s="56">
        <v>13.859418636009762</v>
      </c>
      <c r="N194" s="57">
        <v>2.4020479415599079</v>
      </c>
      <c r="O194" s="53">
        <v>1.5498541678364155</v>
      </c>
      <c r="P194" s="52" t="s">
        <v>640</v>
      </c>
      <c r="Q194" s="52" t="s">
        <v>2114</v>
      </c>
      <c r="R194" s="52" t="s">
        <v>696</v>
      </c>
      <c r="S194" s="52" t="s">
        <v>799</v>
      </c>
      <c r="T194" s="51">
        <v>1</v>
      </c>
      <c r="U194" s="58">
        <v>4.4962970000000002E-4</v>
      </c>
      <c r="V194" s="58">
        <v>1.5342000000000001E-3</v>
      </c>
      <c r="W194" s="52" t="s">
        <v>640</v>
      </c>
      <c r="X194" s="52" t="s">
        <v>2120</v>
      </c>
      <c r="Y194" s="54" t="s">
        <v>1148</v>
      </c>
      <c r="Z194" s="53">
        <v>5</v>
      </c>
      <c r="AA194" s="53">
        <v>0</v>
      </c>
      <c r="AB194" s="52" t="s">
        <v>640</v>
      </c>
      <c r="AD194" s="52" t="s">
        <v>643</v>
      </c>
      <c r="AE194" s="52" t="s">
        <v>1147</v>
      </c>
      <c r="AF194" s="51">
        <v>315</v>
      </c>
      <c r="AH194" s="62">
        <v>91.97</v>
      </c>
      <c r="AI194" s="51">
        <v>30</v>
      </c>
      <c r="AJ194" s="62"/>
    </row>
    <row r="195" spans="1:36" ht="13.5" customHeight="1" x14ac:dyDescent="0.2">
      <c r="A195" s="52" t="s">
        <v>1149</v>
      </c>
      <c r="B195" s="53">
        <v>2</v>
      </c>
      <c r="C195" s="52">
        <v>155</v>
      </c>
      <c r="D195" s="53">
        <v>53.523899999999998</v>
      </c>
      <c r="E195" s="52">
        <v>20</v>
      </c>
      <c r="F195" s="53">
        <v>77</v>
      </c>
      <c r="G195" s="52" t="s">
        <v>1082</v>
      </c>
      <c r="H195" s="54" t="s">
        <v>1140</v>
      </c>
      <c r="I195" s="52" t="s">
        <v>2122</v>
      </c>
      <c r="J195" s="52">
        <v>75063</v>
      </c>
      <c r="K195" s="55">
        <v>2.3711530000000001</v>
      </c>
      <c r="L195" s="54" t="s">
        <v>1148</v>
      </c>
      <c r="M195" s="56">
        <v>16.911007863290692</v>
      </c>
      <c r="N195" s="57">
        <v>2.5667869966802579</v>
      </c>
      <c r="O195" s="53">
        <v>1.6021195325818414</v>
      </c>
      <c r="P195" s="52" t="s">
        <v>640</v>
      </c>
      <c r="Q195" s="52" t="s">
        <v>2115</v>
      </c>
      <c r="R195" s="52" t="s">
        <v>696</v>
      </c>
      <c r="S195" s="52" t="s">
        <v>799</v>
      </c>
      <c r="T195" s="51">
        <v>1</v>
      </c>
      <c r="U195" s="58">
        <v>1.8293219999999999E-2</v>
      </c>
      <c r="V195" s="58">
        <v>6.2419049999999997E-2</v>
      </c>
      <c r="W195" s="52" t="s">
        <v>640</v>
      </c>
      <c r="X195" s="52" t="s">
        <v>2120</v>
      </c>
      <c r="Y195" s="54" t="s">
        <v>1148</v>
      </c>
      <c r="Z195" s="53">
        <v>5</v>
      </c>
      <c r="AA195" s="53">
        <v>0</v>
      </c>
      <c r="AB195" s="52" t="s">
        <v>640</v>
      </c>
      <c r="AD195" s="52" t="s">
        <v>643</v>
      </c>
      <c r="AE195" s="52" t="s">
        <v>1149</v>
      </c>
      <c r="AF195" s="51">
        <v>495</v>
      </c>
      <c r="AH195" s="62">
        <v>39.97</v>
      </c>
      <c r="AI195" s="51">
        <v>33</v>
      </c>
      <c r="AJ195" s="62"/>
    </row>
    <row r="196" spans="1:36" ht="13.5" customHeight="1" x14ac:dyDescent="0.2">
      <c r="A196" s="52" t="s">
        <v>1150</v>
      </c>
      <c r="B196" s="53">
        <v>3</v>
      </c>
      <c r="C196" s="52">
        <v>134</v>
      </c>
      <c r="D196" s="53">
        <v>51.709530000000001</v>
      </c>
      <c r="E196" s="52">
        <v>87</v>
      </c>
      <c r="F196" s="53">
        <v>55</v>
      </c>
      <c r="G196" s="52" t="s">
        <v>1082</v>
      </c>
      <c r="H196" s="54" t="s">
        <v>1109</v>
      </c>
      <c r="I196" s="52" t="s">
        <v>2122</v>
      </c>
      <c r="J196" s="52">
        <v>86386</v>
      </c>
      <c r="K196" s="55">
        <v>2.3834559999999998</v>
      </c>
      <c r="L196" s="54" t="s">
        <v>1148</v>
      </c>
      <c r="M196" s="56">
        <v>21.927300551760311</v>
      </c>
      <c r="N196" s="57">
        <v>2.7989494592848234</v>
      </c>
      <c r="O196" s="53">
        <v>1.6730061145389825</v>
      </c>
      <c r="P196" s="52" t="s">
        <v>640</v>
      </c>
      <c r="Q196" s="52" t="s">
        <v>2116</v>
      </c>
      <c r="R196" s="52" t="s">
        <v>696</v>
      </c>
      <c r="S196" s="52" t="s">
        <v>799</v>
      </c>
      <c r="T196" s="51">
        <v>6</v>
      </c>
      <c r="U196" s="58">
        <v>1.1387420000000001E-2</v>
      </c>
      <c r="V196" s="58">
        <v>3.8855500000000001E-2</v>
      </c>
      <c r="W196" s="52" t="s">
        <v>640</v>
      </c>
      <c r="X196" s="52" t="s">
        <v>2120</v>
      </c>
      <c r="Y196" s="54" t="s">
        <v>1148</v>
      </c>
      <c r="Z196" s="53">
        <v>5</v>
      </c>
      <c r="AA196" s="53">
        <v>0</v>
      </c>
      <c r="AB196" s="52" t="s">
        <v>640</v>
      </c>
      <c r="AD196" s="52" t="s">
        <v>643</v>
      </c>
      <c r="AE196" s="52" t="s">
        <v>1150</v>
      </c>
      <c r="AF196" s="51">
        <v>318</v>
      </c>
      <c r="AH196" s="62">
        <v>56.99</v>
      </c>
      <c r="AI196" s="51">
        <v>3</v>
      </c>
      <c r="AJ196" s="62"/>
    </row>
    <row r="197" spans="1:36" ht="13.5" customHeight="1" x14ac:dyDescent="0.2">
      <c r="A197" s="52" t="s">
        <v>1151</v>
      </c>
      <c r="B197" s="53">
        <v>4</v>
      </c>
      <c r="C197" s="52">
        <v>136</v>
      </c>
      <c r="D197" s="53">
        <v>56.245460000000001</v>
      </c>
      <c r="E197" s="52">
        <v>95</v>
      </c>
      <c r="F197" s="53">
        <v>63</v>
      </c>
      <c r="G197" s="52" t="s">
        <v>1082</v>
      </c>
      <c r="H197" s="54" t="s">
        <v>1137</v>
      </c>
      <c r="I197" s="52" t="s">
        <v>2122</v>
      </c>
      <c r="J197" s="52">
        <v>23180</v>
      </c>
      <c r="K197" s="55">
        <v>0.98507420000000001</v>
      </c>
      <c r="L197" s="54" t="s">
        <v>1152</v>
      </c>
      <c r="M197" s="56">
        <v>13.977583242779964</v>
      </c>
      <c r="N197" s="57">
        <v>2.4088552061765935</v>
      </c>
      <c r="O197" s="53">
        <v>1.5520487125656184</v>
      </c>
      <c r="P197" s="52" t="s">
        <v>640</v>
      </c>
      <c r="Q197" s="52" t="s">
        <v>2117</v>
      </c>
      <c r="R197" s="52" t="s">
        <v>696</v>
      </c>
      <c r="S197" s="52" t="s">
        <v>799</v>
      </c>
      <c r="T197" s="51">
        <v>5</v>
      </c>
      <c r="U197" s="58">
        <v>3.9909849999999997E-2</v>
      </c>
      <c r="V197" s="58">
        <v>0.13617799999999999</v>
      </c>
      <c r="W197" s="52" t="s">
        <v>640</v>
      </c>
      <c r="X197" s="52" t="s">
        <v>2120</v>
      </c>
      <c r="Y197" s="54" t="s">
        <v>1152</v>
      </c>
      <c r="Z197" s="53">
        <v>5</v>
      </c>
      <c r="AA197" s="53">
        <v>0</v>
      </c>
      <c r="AB197" s="52" t="s">
        <v>640</v>
      </c>
      <c r="AD197" s="52" t="s">
        <v>643</v>
      </c>
      <c r="AE197" s="52" t="s">
        <v>1151</v>
      </c>
      <c r="AF197" s="51">
        <v>969</v>
      </c>
      <c r="AH197" s="62">
        <v>30.98</v>
      </c>
      <c r="AI197" s="51">
        <v>40</v>
      </c>
      <c r="AJ197" s="62"/>
    </row>
    <row r="198" spans="1:36" ht="13.5" customHeight="1" x14ac:dyDescent="0.2">
      <c r="A198" s="52" t="s">
        <v>1153</v>
      </c>
      <c r="B198" s="53">
        <v>2</v>
      </c>
      <c r="C198" s="52">
        <v>165</v>
      </c>
      <c r="D198" s="53">
        <v>51.709530000000001</v>
      </c>
      <c r="E198" s="52">
        <v>57</v>
      </c>
      <c r="F198" s="53">
        <v>36</v>
      </c>
      <c r="G198" s="52" t="s">
        <v>1082</v>
      </c>
      <c r="H198" s="54" t="s">
        <v>1154</v>
      </c>
      <c r="I198" s="52" t="s">
        <v>2122</v>
      </c>
      <c r="J198" s="52">
        <v>49191</v>
      </c>
      <c r="K198" s="55">
        <v>0.1382948</v>
      </c>
      <c r="L198" s="54" t="s">
        <v>1152</v>
      </c>
      <c r="M198" s="56">
        <v>15.510174888200485</v>
      </c>
      <c r="N198" s="57">
        <v>2.4938609311103734</v>
      </c>
      <c r="O198" s="53">
        <v>1.5791962927737557</v>
      </c>
      <c r="P198" s="52" t="s">
        <v>640</v>
      </c>
      <c r="Q198" s="52" t="s">
        <v>2118</v>
      </c>
      <c r="R198" s="52" t="s">
        <v>696</v>
      </c>
      <c r="S198" s="52" t="s">
        <v>799</v>
      </c>
      <c r="T198" s="51">
        <v>1</v>
      </c>
      <c r="U198" s="58">
        <v>4.0517100000000001E-4</v>
      </c>
      <c r="V198" s="58">
        <v>1.382501E-3</v>
      </c>
      <c r="W198" s="52" t="s">
        <v>640</v>
      </c>
      <c r="X198" s="52" t="s">
        <v>2120</v>
      </c>
      <c r="Y198" s="54" t="s">
        <v>1152</v>
      </c>
      <c r="Z198" s="53">
        <v>5</v>
      </c>
      <c r="AA198" s="53">
        <v>0</v>
      </c>
      <c r="AB198" s="52" t="s">
        <v>640</v>
      </c>
      <c r="AD198" s="52" t="s">
        <v>643</v>
      </c>
      <c r="AE198" s="52" t="s">
        <v>1153</v>
      </c>
      <c r="AF198" s="51">
        <v>685</v>
      </c>
      <c r="AH198" s="62">
        <v>30.99</v>
      </c>
      <c r="AI198" s="51">
        <v>20</v>
      </c>
      <c r="AJ198" s="62"/>
    </row>
    <row r="199" spans="1:36" ht="13.5" customHeight="1" x14ac:dyDescent="0.2">
      <c r="A199" s="52" t="s">
        <v>1155</v>
      </c>
      <c r="B199" s="53">
        <v>2</v>
      </c>
      <c r="C199" s="52">
        <v>169</v>
      </c>
      <c r="D199" s="53">
        <v>68.946039999999996</v>
      </c>
      <c r="E199" s="52">
        <v>85</v>
      </c>
      <c r="F199" s="53">
        <v>10</v>
      </c>
      <c r="G199" s="52" t="s">
        <v>1082</v>
      </c>
      <c r="H199" s="54" t="s">
        <v>1156</v>
      </c>
      <c r="I199" s="52" t="s">
        <v>2122</v>
      </c>
      <c r="J199" s="52">
        <v>22337</v>
      </c>
      <c r="K199" s="55">
        <v>0.40543079999999998</v>
      </c>
      <c r="L199" s="54" t="s">
        <v>1157</v>
      </c>
      <c r="M199" s="56">
        <v>13.042165281554125</v>
      </c>
      <c r="N199" s="57">
        <v>2.3538741156821223</v>
      </c>
      <c r="O199" s="53">
        <v>1.5342340485343566</v>
      </c>
      <c r="P199" s="52" t="s">
        <v>640</v>
      </c>
      <c r="Q199" s="52" t="s">
        <v>2119</v>
      </c>
      <c r="R199" s="52" t="s">
        <v>696</v>
      </c>
      <c r="S199" s="52" t="s">
        <v>799</v>
      </c>
      <c r="T199" s="51">
        <v>9</v>
      </c>
      <c r="U199" s="58">
        <v>2.4154229999999999E-3</v>
      </c>
      <c r="V199" s="58">
        <v>8.2417629999999992E-3</v>
      </c>
      <c r="W199" s="52" t="s">
        <v>640</v>
      </c>
      <c r="X199" s="52" t="s">
        <v>2120</v>
      </c>
      <c r="Y199" s="54" t="s">
        <v>1157</v>
      </c>
      <c r="Z199" s="53">
        <v>5</v>
      </c>
      <c r="AA199" s="53">
        <v>0</v>
      </c>
      <c r="AB199" s="52" t="s">
        <v>640</v>
      </c>
      <c r="AD199" s="52" t="s">
        <v>643</v>
      </c>
      <c r="AE199" s="52" t="s">
        <v>1155</v>
      </c>
      <c r="AF199" s="51">
        <v>708</v>
      </c>
      <c r="AH199" s="62">
        <v>38.97</v>
      </c>
      <c r="AI199" s="51">
        <v>22</v>
      </c>
      <c r="AJ199" s="62"/>
    </row>
    <row r="200" spans="1:36" x14ac:dyDescent="0.2">
      <c r="AH200" s="62">
        <v>12.98</v>
      </c>
      <c r="AI200" s="51">
        <v>38</v>
      </c>
      <c r="AJ200" s="62"/>
    </row>
    <row r="201" spans="1:36" x14ac:dyDescent="0.2">
      <c r="AH201" s="62">
        <v>30.97</v>
      </c>
      <c r="AI201" s="51">
        <v>11</v>
      </c>
      <c r="AJ201" s="62"/>
    </row>
    <row r="202" spans="1:36" x14ac:dyDescent="0.2">
      <c r="AH202" s="62">
        <v>30.98</v>
      </c>
      <c r="AI202" s="51">
        <v>10</v>
      </c>
      <c r="AJ202" s="62"/>
    </row>
    <row r="203" spans="1:36" x14ac:dyDescent="0.2">
      <c r="AH203" s="62">
        <v>78.97</v>
      </c>
      <c r="AI203" s="51">
        <v>31</v>
      </c>
      <c r="AJ203" s="62"/>
    </row>
    <row r="204" spans="1:36" x14ac:dyDescent="0.2">
      <c r="AH204" s="62">
        <v>15.97</v>
      </c>
      <c r="AI204" s="51">
        <v>40</v>
      </c>
      <c r="AJ204" s="62"/>
    </row>
    <row r="205" spans="1:36" x14ac:dyDescent="0.2">
      <c r="AH205" s="62">
        <v>20.99</v>
      </c>
      <c r="AI205" s="51">
        <v>8</v>
      </c>
      <c r="AJ205" s="62"/>
    </row>
    <row r="206" spans="1:36" x14ac:dyDescent="0.2">
      <c r="AH206" s="62">
        <v>42.99</v>
      </c>
      <c r="AI206" s="51">
        <v>32</v>
      </c>
      <c r="AJ206" s="62"/>
    </row>
    <row r="207" spans="1:36" x14ac:dyDescent="0.2">
      <c r="AH207" s="62">
        <v>30.97</v>
      </c>
      <c r="AI207" s="51">
        <v>37</v>
      </c>
      <c r="AJ207" s="62"/>
    </row>
    <row r="208" spans="1:36" x14ac:dyDescent="0.2">
      <c r="AH208" s="62">
        <v>85.99</v>
      </c>
      <c r="AI208" s="51">
        <v>16</v>
      </c>
      <c r="AJ208" s="62"/>
    </row>
    <row r="209" spans="34:36" x14ac:dyDescent="0.2">
      <c r="AH209" s="62">
        <v>97.97</v>
      </c>
      <c r="AI209" s="51">
        <v>12</v>
      </c>
      <c r="AJ209" s="62"/>
    </row>
    <row r="210" spans="34:36" x14ac:dyDescent="0.2">
      <c r="AH210" s="62">
        <v>25.97</v>
      </c>
      <c r="AI210" s="51">
        <v>50</v>
      </c>
      <c r="AJ210" s="62"/>
    </row>
    <row r="211" spans="34:36" x14ac:dyDescent="0.2">
      <c r="AH211" s="62">
        <v>83.97</v>
      </c>
      <c r="AI211" s="51">
        <v>31</v>
      </c>
      <c r="AJ211" s="62"/>
    </row>
    <row r="212" spans="34:36" x14ac:dyDescent="0.2">
      <c r="AH212" s="62">
        <v>97.98</v>
      </c>
      <c r="AI212" s="51">
        <v>26</v>
      </c>
      <c r="AJ212" s="62"/>
    </row>
    <row r="213" spans="34:36" x14ac:dyDescent="0.2">
      <c r="AH213" s="62">
        <v>41.97</v>
      </c>
      <c r="AI213" s="51">
        <v>1</v>
      </c>
      <c r="AJ213" s="62"/>
    </row>
    <row r="214" spans="34:36" x14ac:dyDescent="0.2">
      <c r="AH214" s="62">
        <v>33.97</v>
      </c>
      <c r="AI214" s="51">
        <v>43</v>
      </c>
      <c r="AJ214" s="62"/>
    </row>
    <row r="215" spans="34:36" x14ac:dyDescent="0.2">
      <c r="AH215" s="62">
        <v>71.98</v>
      </c>
      <c r="AI215" s="51">
        <v>6</v>
      </c>
      <c r="AJ215" s="62"/>
    </row>
    <row r="216" spans="34:36" x14ac:dyDescent="0.2">
      <c r="AH216" s="62">
        <v>58.99</v>
      </c>
      <c r="AI216" s="51">
        <v>7</v>
      </c>
      <c r="AJ216" s="62"/>
    </row>
    <row r="217" spans="34:36" x14ac:dyDescent="0.2">
      <c r="AH217" s="62">
        <v>56.97</v>
      </c>
      <c r="AI217" s="51">
        <v>14</v>
      </c>
      <c r="AJ217" s="62"/>
    </row>
    <row r="218" spans="34:36" x14ac:dyDescent="0.2">
      <c r="AH218" s="62">
        <v>47.97</v>
      </c>
      <c r="AI218" s="51">
        <v>25</v>
      </c>
      <c r="AJ218" s="62"/>
    </row>
    <row r="219" spans="34:36" x14ac:dyDescent="0.2">
      <c r="AH219" s="62">
        <v>51.97</v>
      </c>
      <c r="AI219" s="51">
        <v>6</v>
      </c>
      <c r="AJ219" s="62"/>
    </row>
    <row r="220" spans="34:36" x14ac:dyDescent="0.2">
      <c r="AH220" s="62">
        <v>64.98</v>
      </c>
      <c r="AI220" s="51">
        <v>24</v>
      </c>
      <c r="AJ220" s="62"/>
    </row>
    <row r="221" spans="34:36" x14ac:dyDescent="0.2">
      <c r="AH221" s="62">
        <v>30.99</v>
      </c>
      <c r="AI221" s="51">
        <v>34</v>
      </c>
      <c r="AJ221" s="62"/>
    </row>
    <row r="222" spans="34:36" x14ac:dyDescent="0.2">
      <c r="AH222" s="62">
        <v>35.979999999999997</v>
      </c>
      <c r="AI222" s="51">
        <v>31</v>
      </c>
      <c r="AJ222" s="62"/>
    </row>
    <row r="223" spans="34:36" x14ac:dyDescent="0.2">
      <c r="AH223" s="62">
        <v>57.99</v>
      </c>
      <c r="AI223" s="51">
        <v>46</v>
      </c>
      <c r="AJ223" s="62"/>
    </row>
    <row r="224" spans="34:36" x14ac:dyDescent="0.2">
      <c r="AH224" s="62">
        <v>75.98</v>
      </c>
      <c r="AI224" s="51">
        <v>11</v>
      </c>
      <c r="AJ224" s="62"/>
    </row>
    <row r="225" spans="34:36" x14ac:dyDescent="0.2">
      <c r="AH225" s="62">
        <v>87.97</v>
      </c>
      <c r="AI225" s="51">
        <v>44</v>
      </c>
      <c r="AJ225" s="62"/>
    </row>
    <row r="226" spans="34:36" x14ac:dyDescent="0.2">
      <c r="AH226" s="62">
        <v>87.98</v>
      </c>
      <c r="AI226" s="51">
        <v>36</v>
      </c>
      <c r="AJ226" s="62"/>
    </row>
    <row r="227" spans="34:36" x14ac:dyDescent="0.2">
      <c r="AH227" s="62">
        <v>68.98</v>
      </c>
      <c r="AI227" s="51">
        <v>30</v>
      </c>
      <c r="AJ227" s="62"/>
    </row>
    <row r="228" spans="34:36" x14ac:dyDescent="0.2">
      <c r="AH228" s="62">
        <v>5.98</v>
      </c>
      <c r="AI228" s="51">
        <v>9</v>
      </c>
      <c r="AJ228" s="62"/>
    </row>
    <row r="229" spans="34:36" x14ac:dyDescent="0.2">
      <c r="AH229" s="62">
        <v>58.99</v>
      </c>
      <c r="AI229" s="51">
        <v>47</v>
      </c>
      <c r="AJ229" s="62"/>
    </row>
    <row r="230" spans="34:36" x14ac:dyDescent="0.2">
      <c r="AH230" s="62">
        <v>51.99</v>
      </c>
      <c r="AI230" s="51">
        <v>50</v>
      </c>
      <c r="AJ230" s="62"/>
    </row>
    <row r="231" spans="34:36" x14ac:dyDescent="0.2">
      <c r="AH231" s="62">
        <v>55.98</v>
      </c>
      <c r="AI231" s="51">
        <v>37</v>
      </c>
      <c r="AJ231" s="62"/>
    </row>
    <row r="232" spans="34:36" x14ac:dyDescent="0.2">
      <c r="AH232" s="62">
        <v>49.99</v>
      </c>
      <c r="AI232" s="51">
        <v>42</v>
      </c>
      <c r="AJ232" s="62"/>
    </row>
    <row r="233" spans="34:36" x14ac:dyDescent="0.2">
      <c r="AH233" s="62">
        <v>10.97</v>
      </c>
      <c r="AI233" s="51">
        <v>33</v>
      </c>
      <c r="AJ233" s="62"/>
    </row>
    <row r="234" spans="34:36" x14ac:dyDescent="0.2">
      <c r="AH234" s="62">
        <v>59.99</v>
      </c>
      <c r="AI234" s="51">
        <v>13</v>
      </c>
      <c r="AJ234" s="62"/>
    </row>
    <row r="235" spans="34:36" x14ac:dyDescent="0.2">
      <c r="AH235" s="62">
        <v>92.98</v>
      </c>
      <c r="AI235" s="51">
        <v>14</v>
      </c>
      <c r="AJ235" s="62"/>
    </row>
    <row r="236" spans="34:36" x14ac:dyDescent="0.2">
      <c r="AH236" s="62">
        <v>7.97</v>
      </c>
      <c r="AI236" s="51">
        <v>21</v>
      </c>
      <c r="AJ236" s="62"/>
    </row>
    <row r="237" spans="34:36" x14ac:dyDescent="0.2">
      <c r="AH237" s="62">
        <v>22.98</v>
      </c>
      <c r="AI237" s="51">
        <v>2</v>
      </c>
      <c r="AJ237" s="62"/>
    </row>
    <row r="238" spans="34:36" x14ac:dyDescent="0.2">
      <c r="AH238" s="62">
        <v>43.97</v>
      </c>
      <c r="AI238" s="51">
        <v>41</v>
      </c>
      <c r="AJ238" s="62"/>
    </row>
    <row r="239" spans="34:36" x14ac:dyDescent="0.2">
      <c r="AH239" s="62">
        <v>32.97</v>
      </c>
      <c r="AI239" s="51">
        <v>47</v>
      </c>
      <c r="AJ239" s="62"/>
    </row>
    <row r="240" spans="34:36" x14ac:dyDescent="0.2">
      <c r="AH240" s="62">
        <v>75.97</v>
      </c>
      <c r="AI240" s="51">
        <v>6</v>
      </c>
      <c r="AJ240" s="62"/>
    </row>
    <row r="241" spans="34:36" x14ac:dyDescent="0.2">
      <c r="AH241" s="62">
        <v>2.99</v>
      </c>
      <c r="AI241" s="51">
        <v>15</v>
      </c>
      <c r="AJ241" s="62"/>
    </row>
    <row r="242" spans="34:36" x14ac:dyDescent="0.2">
      <c r="AH242" s="62">
        <v>45.97</v>
      </c>
      <c r="AI242" s="51">
        <v>28</v>
      </c>
      <c r="AJ242" s="62"/>
    </row>
    <row r="243" spans="34:36" x14ac:dyDescent="0.2">
      <c r="AH243" s="62">
        <v>74.98</v>
      </c>
      <c r="AI243" s="51">
        <v>23</v>
      </c>
      <c r="AJ243" s="62"/>
    </row>
    <row r="244" spans="34:36" x14ac:dyDescent="0.2">
      <c r="AH244" s="62">
        <v>15.98</v>
      </c>
      <c r="AI244" s="51">
        <v>41</v>
      </c>
      <c r="AJ244" s="62"/>
    </row>
    <row r="245" spans="34:36" x14ac:dyDescent="0.2">
      <c r="AH245" s="62">
        <v>22.97</v>
      </c>
      <c r="AI245" s="51">
        <v>10</v>
      </c>
      <c r="AJ245" s="62"/>
    </row>
    <row r="246" spans="34:36" x14ac:dyDescent="0.2">
      <c r="AH246" s="62">
        <v>25.98</v>
      </c>
      <c r="AI246" s="51">
        <v>24</v>
      </c>
      <c r="AJ246" s="62"/>
    </row>
    <row r="247" spans="34:36" x14ac:dyDescent="0.2">
      <c r="AH247" s="62">
        <v>67.97</v>
      </c>
      <c r="AI247" s="51">
        <v>15</v>
      </c>
      <c r="AJ247" s="62"/>
    </row>
    <row r="248" spans="34:36" x14ac:dyDescent="0.2">
      <c r="AH248" s="62">
        <v>83.99</v>
      </c>
      <c r="AI248" s="51">
        <v>28</v>
      </c>
      <c r="AJ248" s="62"/>
    </row>
    <row r="249" spans="34:36" x14ac:dyDescent="0.2">
      <c r="AH249" s="62">
        <v>7.99</v>
      </c>
      <c r="AI249" s="51">
        <v>16</v>
      </c>
      <c r="AJ249" s="62"/>
    </row>
    <row r="250" spans="34:36" x14ac:dyDescent="0.2">
      <c r="AH250" s="62">
        <v>39.97</v>
      </c>
      <c r="AI250" s="51">
        <v>15</v>
      </c>
      <c r="AJ250" s="62"/>
    </row>
    <row r="251" spans="34:36" x14ac:dyDescent="0.2">
      <c r="AH251" s="62">
        <v>7.97</v>
      </c>
      <c r="AI251" s="51">
        <v>25</v>
      </c>
      <c r="AJ251" s="62"/>
    </row>
    <row r="252" spans="34:36" x14ac:dyDescent="0.2">
      <c r="AH252" s="62">
        <v>21.99</v>
      </c>
      <c r="AI252" s="51">
        <v>11</v>
      </c>
      <c r="AJ252" s="62"/>
    </row>
    <row r="253" spans="34:36" x14ac:dyDescent="0.2">
      <c r="AH253" s="62">
        <v>41.97</v>
      </c>
      <c r="AI253" s="51">
        <v>36</v>
      </c>
      <c r="AJ253" s="62"/>
    </row>
    <row r="254" spans="34:36" x14ac:dyDescent="0.2">
      <c r="AH254" s="62">
        <v>35.979999999999997</v>
      </c>
      <c r="AI254" s="51">
        <v>23</v>
      </c>
      <c r="AJ254" s="62"/>
    </row>
    <row r="255" spans="34:36" x14ac:dyDescent="0.2">
      <c r="AH255" s="62">
        <v>44.97</v>
      </c>
      <c r="AI255" s="51">
        <v>33</v>
      </c>
      <c r="AJ255" s="62"/>
    </row>
    <row r="256" spans="34:36" x14ac:dyDescent="0.2">
      <c r="AH256" s="62">
        <v>89.98</v>
      </c>
      <c r="AI256" s="51">
        <v>16</v>
      </c>
      <c r="AJ256" s="62"/>
    </row>
    <row r="257" spans="34:36" x14ac:dyDescent="0.2">
      <c r="AH257" s="62">
        <v>85.98</v>
      </c>
      <c r="AI257" s="51">
        <v>38</v>
      </c>
      <c r="AJ257" s="62"/>
    </row>
    <row r="258" spans="34:36" x14ac:dyDescent="0.2">
      <c r="AH258" s="62">
        <v>47.98</v>
      </c>
      <c r="AI258" s="51">
        <v>3</v>
      </c>
      <c r="AJ258" s="62"/>
    </row>
    <row r="259" spans="34:36" x14ac:dyDescent="0.2">
      <c r="AH259" s="62">
        <v>82.98</v>
      </c>
      <c r="AI259" s="51">
        <v>33</v>
      </c>
      <c r="AJ259" s="62"/>
    </row>
    <row r="260" spans="34:36" x14ac:dyDescent="0.2">
      <c r="AH260" s="62">
        <v>83.99</v>
      </c>
      <c r="AI260" s="51">
        <v>20</v>
      </c>
      <c r="AJ260" s="62"/>
    </row>
    <row r="261" spans="34:36" x14ac:dyDescent="0.2">
      <c r="AH261" s="62">
        <v>56.98</v>
      </c>
      <c r="AI261" s="51">
        <v>50</v>
      </c>
      <c r="AJ261" s="62"/>
    </row>
    <row r="262" spans="34:36" x14ac:dyDescent="0.2">
      <c r="AH262" s="62">
        <v>22.98</v>
      </c>
      <c r="AI262" s="51">
        <v>44</v>
      </c>
      <c r="AJ262" s="62"/>
    </row>
    <row r="263" spans="34:36" x14ac:dyDescent="0.2">
      <c r="AH263" s="62">
        <v>69.97</v>
      </c>
      <c r="AI263" s="51">
        <v>30</v>
      </c>
      <c r="AJ263" s="62"/>
    </row>
    <row r="264" spans="34:36" x14ac:dyDescent="0.2">
      <c r="AH264" s="62">
        <v>39.99</v>
      </c>
      <c r="AI264" s="51">
        <v>27</v>
      </c>
      <c r="AJ264" s="62"/>
    </row>
    <row r="265" spans="34:36" x14ac:dyDescent="0.2">
      <c r="AH265" s="62">
        <v>16.97</v>
      </c>
      <c r="AI265" s="51">
        <v>28</v>
      </c>
      <c r="AJ265" s="62"/>
    </row>
    <row r="266" spans="34:36" x14ac:dyDescent="0.2">
      <c r="AH266" s="62">
        <v>23.97</v>
      </c>
      <c r="AI266" s="51">
        <v>26</v>
      </c>
      <c r="AJ266" s="62"/>
    </row>
    <row r="267" spans="34:36" x14ac:dyDescent="0.2">
      <c r="AH267" s="62">
        <v>98.98</v>
      </c>
      <c r="AI267" s="51">
        <v>24</v>
      </c>
      <c r="AJ267" s="62"/>
    </row>
    <row r="268" spans="34:36" x14ac:dyDescent="0.2">
      <c r="AH268" s="62">
        <v>29.99</v>
      </c>
      <c r="AI268" s="51">
        <v>2</v>
      </c>
      <c r="AJ268" s="62"/>
    </row>
    <row r="269" spans="34:36" x14ac:dyDescent="0.2">
      <c r="AH269" s="62">
        <v>69.97</v>
      </c>
      <c r="AI269" s="51">
        <v>36</v>
      </c>
      <c r="AJ269" s="62"/>
    </row>
    <row r="270" spans="34:36" x14ac:dyDescent="0.2">
      <c r="AH270" s="62">
        <v>60.99</v>
      </c>
      <c r="AI270" s="51">
        <v>44</v>
      </c>
      <c r="AJ270" s="62"/>
    </row>
    <row r="271" spans="34:36" x14ac:dyDescent="0.2">
      <c r="AH271" s="62">
        <v>47.98</v>
      </c>
      <c r="AI271" s="51">
        <v>5</v>
      </c>
      <c r="AJ271" s="62"/>
    </row>
    <row r="272" spans="34:36" x14ac:dyDescent="0.2">
      <c r="AH272" s="62">
        <v>63.98</v>
      </c>
      <c r="AI272" s="51">
        <v>21</v>
      </c>
      <c r="AJ272" s="62"/>
    </row>
    <row r="273" spans="34:36" x14ac:dyDescent="0.2">
      <c r="AH273" s="62">
        <v>75.97</v>
      </c>
      <c r="AI273" s="51">
        <v>45</v>
      </c>
      <c r="AJ273" s="62"/>
    </row>
    <row r="274" spans="34:36" x14ac:dyDescent="0.2">
      <c r="AH274" s="62">
        <v>27.97</v>
      </c>
      <c r="AI274" s="51">
        <v>23</v>
      </c>
      <c r="AJ274" s="62"/>
    </row>
    <row r="275" spans="34:36" x14ac:dyDescent="0.2">
      <c r="AH275" s="62">
        <v>17.989999999999998</v>
      </c>
      <c r="AI275" s="51">
        <v>23</v>
      </c>
      <c r="AJ275" s="62"/>
    </row>
    <row r="276" spans="34:36" x14ac:dyDescent="0.2">
      <c r="AH276" s="62">
        <v>19.989999999999998</v>
      </c>
      <c r="AI276" s="51">
        <v>47</v>
      </c>
      <c r="AJ276" s="62"/>
    </row>
    <row r="277" spans="34:36" x14ac:dyDescent="0.2">
      <c r="AH277" s="62">
        <v>81.99</v>
      </c>
      <c r="AI277" s="51">
        <v>18</v>
      </c>
      <c r="AJ277" s="62"/>
    </row>
    <row r="278" spans="34:36" x14ac:dyDescent="0.2">
      <c r="AH278" s="62">
        <v>40.97</v>
      </c>
      <c r="AI278" s="51">
        <v>47</v>
      </c>
      <c r="AJ278" s="62"/>
    </row>
    <row r="279" spans="34:36" x14ac:dyDescent="0.2">
      <c r="AH279" s="62">
        <v>78.97</v>
      </c>
      <c r="AI279" s="51">
        <v>50</v>
      </c>
      <c r="AJ279" s="62"/>
    </row>
    <row r="280" spans="34:36" x14ac:dyDescent="0.2">
      <c r="AH280" s="62">
        <v>87.99</v>
      </c>
      <c r="AI280" s="51">
        <v>43</v>
      </c>
      <c r="AJ280" s="62"/>
    </row>
    <row r="281" spans="34:36" x14ac:dyDescent="0.2">
      <c r="AH281" s="62">
        <v>47.97</v>
      </c>
      <c r="AI281" s="51">
        <v>5</v>
      </c>
      <c r="AJ281" s="62"/>
    </row>
    <row r="282" spans="34:36" x14ac:dyDescent="0.2">
      <c r="AH282" s="62">
        <v>20.99</v>
      </c>
      <c r="AI282" s="51">
        <v>27</v>
      </c>
      <c r="AJ282" s="62"/>
    </row>
    <row r="283" spans="34:36" x14ac:dyDescent="0.2">
      <c r="AH283" s="62">
        <v>9.99</v>
      </c>
      <c r="AI283" s="51">
        <v>21</v>
      </c>
      <c r="AJ283" s="62"/>
    </row>
    <row r="284" spans="34:36" x14ac:dyDescent="0.2">
      <c r="AH284" s="62">
        <v>73.98</v>
      </c>
      <c r="AI284" s="51">
        <v>27</v>
      </c>
      <c r="AJ284" s="62"/>
    </row>
    <row r="285" spans="34:36" x14ac:dyDescent="0.2">
      <c r="AH285" s="62">
        <v>86.98</v>
      </c>
      <c r="AI285" s="51">
        <v>31</v>
      </c>
      <c r="AJ285" s="62"/>
    </row>
    <row r="286" spans="34:36" x14ac:dyDescent="0.2">
      <c r="AH286" s="62">
        <v>68.989999999999995</v>
      </c>
      <c r="AI286" s="51">
        <v>15</v>
      </c>
      <c r="AJ286" s="62"/>
    </row>
    <row r="287" spans="34:36" x14ac:dyDescent="0.2">
      <c r="AH287" s="62">
        <v>62.98</v>
      </c>
      <c r="AI287" s="51">
        <v>6</v>
      </c>
      <c r="AJ287" s="62"/>
    </row>
    <row r="288" spans="34:36" x14ac:dyDescent="0.2">
      <c r="AH288" s="62">
        <v>72.98</v>
      </c>
      <c r="AI288" s="51">
        <v>35</v>
      </c>
      <c r="AJ288" s="62"/>
    </row>
    <row r="289" spans="34:36" x14ac:dyDescent="0.2">
      <c r="AH289" s="62">
        <v>50.99</v>
      </c>
      <c r="AI289" s="51">
        <v>32</v>
      </c>
      <c r="AJ289" s="62"/>
    </row>
    <row r="290" spans="34:36" x14ac:dyDescent="0.2">
      <c r="AH290" s="62">
        <v>92.98</v>
      </c>
      <c r="AI290" s="51">
        <v>50</v>
      </c>
      <c r="AJ290" s="62"/>
    </row>
    <row r="291" spans="34:36" x14ac:dyDescent="0.2">
      <c r="AH291" s="62">
        <v>33.979999999999997</v>
      </c>
      <c r="AI291" s="51">
        <v>46</v>
      </c>
      <c r="AJ291" s="62"/>
    </row>
    <row r="292" spans="34:36" x14ac:dyDescent="0.2">
      <c r="AH292" s="62">
        <v>54.97</v>
      </c>
      <c r="AI292" s="51">
        <v>9</v>
      </c>
      <c r="AJ292" s="62"/>
    </row>
    <row r="293" spans="34:36" x14ac:dyDescent="0.2">
      <c r="AH293" s="62">
        <v>13.98</v>
      </c>
      <c r="AI293" s="51">
        <v>47</v>
      </c>
      <c r="AJ293" s="62"/>
    </row>
    <row r="294" spans="34:36" x14ac:dyDescent="0.2">
      <c r="AH294" s="62">
        <v>95.99</v>
      </c>
      <c r="AI294" s="51">
        <v>47</v>
      </c>
      <c r="AJ294" s="62"/>
    </row>
    <row r="295" spans="34:36" x14ac:dyDescent="0.2">
      <c r="AH295" s="62">
        <v>39.97</v>
      </c>
      <c r="AI295" s="51">
        <v>4</v>
      </c>
      <c r="AJ295" s="62"/>
    </row>
    <row r="296" spans="34:36" x14ac:dyDescent="0.2">
      <c r="AH296" s="62">
        <v>39.97</v>
      </c>
      <c r="AI296" s="51">
        <v>50</v>
      </c>
      <c r="AJ296" s="62"/>
    </row>
    <row r="297" spans="34:36" x14ac:dyDescent="0.2">
      <c r="AH297" s="62">
        <v>11.98</v>
      </c>
      <c r="AI297" s="51">
        <v>47</v>
      </c>
      <c r="AJ297" s="62"/>
    </row>
    <row r="298" spans="34:36" x14ac:dyDescent="0.2">
      <c r="AH298" s="62">
        <v>11.99</v>
      </c>
      <c r="AI298" s="51">
        <v>39</v>
      </c>
      <c r="AJ298" s="62"/>
    </row>
    <row r="299" spans="34:36" x14ac:dyDescent="0.2">
      <c r="AH299" s="62">
        <v>93.97</v>
      </c>
      <c r="AI299" s="51">
        <v>9</v>
      </c>
      <c r="AJ299" s="62"/>
    </row>
    <row r="300" spans="34:36" x14ac:dyDescent="0.2">
      <c r="AH300" s="62">
        <v>10.99</v>
      </c>
      <c r="AI300" s="51">
        <v>1</v>
      </c>
      <c r="AJ300" s="62"/>
    </row>
    <row r="301" spans="34:36" x14ac:dyDescent="0.2">
      <c r="AH301" s="62">
        <v>43.97</v>
      </c>
      <c r="AI301" s="51">
        <v>13</v>
      </c>
      <c r="AJ301" s="62"/>
    </row>
    <row r="302" spans="34:36" x14ac:dyDescent="0.2">
      <c r="AH302" s="62">
        <v>60.99</v>
      </c>
      <c r="AI302" s="51">
        <v>38</v>
      </c>
      <c r="AJ302" s="62"/>
    </row>
    <row r="303" spans="34:36" x14ac:dyDescent="0.2">
      <c r="AH303" s="62">
        <v>15.99</v>
      </c>
      <c r="AI303" s="51">
        <v>30</v>
      </c>
      <c r="AJ303" s="62"/>
    </row>
    <row r="304" spans="34:36" x14ac:dyDescent="0.2">
      <c r="AH304" s="62">
        <v>26.97</v>
      </c>
      <c r="AI304" s="51">
        <v>15</v>
      </c>
      <c r="AJ304" s="62"/>
    </row>
    <row r="305" spans="34:36" x14ac:dyDescent="0.2">
      <c r="AH305" s="62">
        <v>98.98</v>
      </c>
      <c r="AI305" s="51">
        <v>27</v>
      </c>
      <c r="AJ305" s="62"/>
    </row>
    <row r="306" spans="34:36" x14ac:dyDescent="0.2">
      <c r="AH306" s="62">
        <v>87.98</v>
      </c>
      <c r="AI306" s="51">
        <v>41</v>
      </c>
      <c r="AJ306" s="62"/>
    </row>
    <row r="307" spans="34:36" x14ac:dyDescent="0.2">
      <c r="AH307" s="62">
        <v>28.98</v>
      </c>
      <c r="AI307" s="51">
        <v>11</v>
      </c>
      <c r="AJ307" s="62"/>
    </row>
    <row r="308" spans="34:36" x14ac:dyDescent="0.2">
      <c r="AH308" s="62">
        <v>6.98</v>
      </c>
      <c r="AI308" s="51">
        <v>28</v>
      </c>
      <c r="AJ308" s="62"/>
    </row>
    <row r="309" spans="34:36" x14ac:dyDescent="0.2">
      <c r="AH309" s="62">
        <v>62.97</v>
      </c>
      <c r="AI309" s="51">
        <v>3</v>
      </c>
      <c r="AJ309" s="62"/>
    </row>
    <row r="310" spans="34:36" x14ac:dyDescent="0.2">
      <c r="AH310" s="62">
        <v>60.98</v>
      </c>
      <c r="AI310" s="51">
        <v>30</v>
      </c>
      <c r="AJ310" s="62"/>
    </row>
    <row r="311" spans="34:36" x14ac:dyDescent="0.2">
      <c r="AH311" s="62">
        <v>59.97</v>
      </c>
      <c r="AI311" s="51">
        <v>8</v>
      </c>
      <c r="AJ311" s="62"/>
    </row>
    <row r="312" spans="34:36" x14ac:dyDescent="0.2">
      <c r="AH312" s="62">
        <v>73.989999999999995</v>
      </c>
      <c r="AI312" s="51">
        <v>5</v>
      </c>
      <c r="AJ312" s="62"/>
    </row>
    <row r="313" spans="34:36" x14ac:dyDescent="0.2">
      <c r="AH313" s="62">
        <v>44.98</v>
      </c>
      <c r="AI313" s="51">
        <v>30</v>
      </c>
      <c r="AJ313" s="62"/>
    </row>
    <row r="314" spans="34:36" x14ac:dyDescent="0.2">
      <c r="AH314" s="62">
        <v>40.98</v>
      </c>
      <c r="AI314" s="51">
        <v>17</v>
      </c>
      <c r="AJ314" s="62"/>
    </row>
    <row r="315" spans="34:36" x14ac:dyDescent="0.2">
      <c r="AH315" s="62">
        <v>4.99</v>
      </c>
      <c r="AI315" s="51">
        <v>14</v>
      </c>
      <c r="AJ315" s="62"/>
    </row>
    <row r="316" spans="34:36" x14ac:dyDescent="0.2">
      <c r="AH316" s="62">
        <v>4.97</v>
      </c>
      <c r="AI316" s="51">
        <v>43</v>
      </c>
      <c r="AJ316" s="62"/>
    </row>
    <row r="317" spans="34:36" x14ac:dyDescent="0.2">
      <c r="AH317" s="62">
        <v>70.98</v>
      </c>
      <c r="AI317" s="51">
        <v>28</v>
      </c>
      <c r="AJ317" s="62"/>
    </row>
    <row r="318" spans="34:36" x14ac:dyDescent="0.2">
      <c r="AH318" s="62">
        <v>84.97</v>
      </c>
      <c r="AI318" s="51">
        <v>41</v>
      </c>
      <c r="AJ318" s="62"/>
    </row>
    <row r="319" spans="34:36" x14ac:dyDescent="0.2">
      <c r="AH319" s="62">
        <v>83.97</v>
      </c>
      <c r="AI319" s="51">
        <v>2</v>
      </c>
      <c r="AJ319" s="62"/>
    </row>
    <row r="320" spans="34:36" x14ac:dyDescent="0.2">
      <c r="AH320" s="62">
        <v>27.99</v>
      </c>
      <c r="AI320" s="51">
        <v>43</v>
      </c>
      <c r="AJ320" s="62"/>
    </row>
    <row r="321" spans="34:36" x14ac:dyDescent="0.2">
      <c r="AH321" s="62">
        <v>84.99</v>
      </c>
      <c r="AI321" s="51">
        <v>34</v>
      </c>
      <c r="AJ321" s="62"/>
    </row>
    <row r="322" spans="34:36" x14ac:dyDescent="0.2">
      <c r="AH322" s="62">
        <v>28.98</v>
      </c>
      <c r="AI322" s="51">
        <v>18</v>
      </c>
      <c r="AJ322" s="62"/>
    </row>
    <row r="323" spans="34:36" x14ac:dyDescent="0.2">
      <c r="AH323" s="62">
        <v>55.97</v>
      </c>
      <c r="AI323" s="51">
        <v>14</v>
      </c>
      <c r="AJ323" s="62"/>
    </row>
    <row r="324" spans="34:36" x14ac:dyDescent="0.2">
      <c r="AH324" s="62">
        <v>45.98</v>
      </c>
      <c r="AI324" s="51">
        <v>18</v>
      </c>
      <c r="AJ324" s="62"/>
    </row>
    <row r="325" spans="34:36" x14ac:dyDescent="0.2">
      <c r="AH325" s="62">
        <v>36.97</v>
      </c>
      <c r="AI325" s="51">
        <v>42</v>
      </c>
      <c r="AJ325" s="62"/>
    </row>
    <row r="326" spans="34:36" x14ac:dyDescent="0.2">
      <c r="AH326" s="62">
        <v>62.97</v>
      </c>
      <c r="AI326" s="51">
        <v>30</v>
      </c>
      <c r="AJ326" s="62"/>
    </row>
    <row r="327" spans="34:36" x14ac:dyDescent="0.2">
      <c r="AH327" s="62">
        <v>25.97</v>
      </c>
      <c r="AI327" s="51">
        <v>13</v>
      </c>
      <c r="AJ327" s="62"/>
    </row>
    <row r="328" spans="34:36" x14ac:dyDescent="0.2">
      <c r="AH328" s="62">
        <v>94.98</v>
      </c>
      <c r="AI328" s="51">
        <v>14</v>
      </c>
      <c r="AJ328" s="62"/>
    </row>
    <row r="329" spans="34:36" x14ac:dyDescent="0.2">
      <c r="AH329" s="62">
        <v>54.97</v>
      </c>
      <c r="AI329" s="51">
        <v>30</v>
      </c>
      <c r="AJ329" s="62"/>
    </row>
    <row r="330" spans="34:36" x14ac:dyDescent="0.2">
      <c r="AH330" s="62">
        <v>82.97</v>
      </c>
      <c r="AI330" s="51">
        <v>44</v>
      </c>
      <c r="AJ330" s="62"/>
    </row>
    <row r="331" spans="34:36" x14ac:dyDescent="0.2">
      <c r="AH331" s="62">
        <v>3.97</v>
      </c>
      <c r="AI331" s="51">
        <v>11</v>
      </c>
      <c r="AJ331" s="62"/>
    </row>
    <row r="332" spans="34:36" x14ac:dyDescent="0.2">
      <c r="AH332" s="62">
        <v>50.99</v>
      </c>
      <c r="AI332" s="51">
        <v>13</v>
      </c>
      <c r="AJ332" s="62"/>
    </row>
    <row r="333" spans="34:36" x14ac:dyDescent="0.2">
      <c r="AH333" s="62">
        <v>53.98</v>
      </c>
      <c r="AI333" s="51">
        <v>2</v>
      </c>
      <c r="AJ333" s="62"/>
    </row>
    <row r="334" spans="34:36" x14ac:dyDescent="0.2">
      <c r="AH334" s="62">
        <v>22.97</v>
      </c>
      <c r="AI334" s="51">
        <v>29</v>
      </c>
      <c r="AJ334" s="62"/>
    </row>
    <row r="335" spans="34:36" x14ac:dyDescent="0.2">
      <c r="AH335" s="62">
        <v>79.98</v>
      </c>
      <c r="AI335" s="51">
        <v>47</v>
      </c>
      <c r="AJ335" s="62"/>
    </row>
    <row r="336" spans="34:36" x14ac:dyDescent="0.2">
      <c r="AH336" s="62">
        <v>71.989999999999995</v>
      </c>
      <c r="AI336" s="51">
        <v>11</v>
      </c>
      <c r="AJ336" s="62"/>
    </row>
    <row r="337" spans="34:36" x14ac:dyDescent="0.2">
      <c r="AH337" s="62">
        <v>51.98</v>
      </c>
      <c r="AI337" s="51">
        <v>7</v>
      </c>
      <c r="AJ337" s="62"/>
    </row>
    <row r="338" spans="34:36" x14ac:dyDescent="0.2">
      <c r="AH338" s="62">
        <v>79.989999999999995</v>
      </c>
      <c r="AI338" s="51">
        <v>44</v>
      </c>
      <c r="AJ338" s="62"/>
    </row>
    <row r="339" spans="34:36" x14ac:dyDescent="0.2">
      <c r="AH339" s="62">
        <v>92.99</v>
      </c>
      <c r="AI339" s="51">
        <v>36</v>
      </c>
      <c r="AJ339" s="62"/>
    </row>
    <row r="340" spans="34:36" x14ac:dyDescent="0.2">
      <c r="AH340" s="62">
        <v>25.99</v>
      </c>
      <c r="AI340" s="51">
        <v>41</v>
      </c>
      <c r="AJ340" s="62"/>
    </row>
    <row r="341" spans="34:36" x14ac:dyDescent="0.2">
      <c r="AH341" s="62">
        <v>60.97</v>
      </c>
      <c r="AI341" s="51">
        <v>15</v>
      </c>
      <c r="AJ341" s="62"/>
    </row>
    <row r="342" spans="34:36" x14ac:dyDescent="0.2">
      <c r="AH342" s="62">
        <v>19.97</v>
      </c>
      <c r="AI342" s="51">
        <v>9</v>
      </c>
      <c r="AJ342" s="62"/>
    </row>
    <row r="343" spans="34:36" x14ac:dyDescent="0.2">
      <c r="AH343" s="62">
        <v>72.989999999999995</v>
      </c>
      <c r="AI343" s="51">
        <v>19</v>
      </c>
      <c r="AJ343" s="62"/>
    </row>
    <row r="344" spans="34:36" x14ac:dyDescent="0.2">
      <c r="AH344" s="62">
        <v>16.98</v>
      </c>
      <c r="AI344" s="51">
        <v>41</v>
      </c>
      <c r="AJ344" s="62"/>
    </row>
    <row r="345" spans="34:36" x14ac:dyDescent="0.2">
      <c r="AH345" s="62">
        <v>65.97</v>
      </c>
      <c r="AI345" s="51">
        <v>5</v>
      </c>
      <c r="AJ345" s="62"/>
    </row>
    <row r="346" spans="34:36" x14ac:dyDescent="0.2">
      <c r="AH346" s="62">
        <v>23.99</v>
      </c>
      <c r="AI346" s="51">
        <v>42</v>
      </c>
      <c r="AJ346" s="62"/>
    </row>
    <row r="347" spans="34:36" x14ac:dyDescent="0.2">
      <c r="AH347" s="62">
        <v>34.99</v>
      </c>
      <c r="AI347" s="51">
        <v>35</v>
      </c>
      <c r="AJ347" s="62"/>
    </row>
    <row r="348" spans="34:36" x14ac:dyDescent="0.2">
      <c r="AH348" s="62">
        <v>72.97</v>
      </c>
      <c r="AI348" s="51">
        <v>18</v>
      </c>
      <c r="AJ348" s="62"/>
    </row>
    <row r="349" spans="34:36" x14ac:dyDescent="0.2">
      <c r="AH349" s="62">
        <v>83.99</v>
      </c>
      <c r="AI349" s="51">
        <v>17</v>
      </c>
      <c r="AJ349" s="62"/>
    </row>
    <row r="350" spans="34:36" x14ac:dyDescent="0.2">
      <c r="AH350" s="62">
        <v>8.98</v>
      </c>
      <c r="AI350" s="51">
        <v>35</v>
      </c>
      <c r="AJ350" s="62"/>
    </row>
    <row r="351" spans="34:36" x14ac:dyDescent="0.2">
      <c r="AH351" s="62">
        <v>84.97</v>
      </c>
      <c r="AI351" s="51">
        <v>38</v>
      </c>
      <c r="AJ351" s="62"/>
    </row>
    <row r="352" spans="34:36" x14ac:dyDescent="0.2">
      <c r="AH352" s="62">
        <v>29.97</v>
      </c>
      <c r="AI352" s="51">
        <v>37</v>
      </c>
      <c r="AJ352" s="62"/>
    </row>
    <row r="353" spans="34:36" x14ac:dyDescent="0.2">
      <c r="AH353" s="62">
        <v>65.989999999999995</v>
      </c>
      <c r="AI353" s="51">
        <v>17</v>
      </c>
      <c r="AJ353" s="62"/>
    </row>
    <row r="354" spans="34:36" x14ac:dyDescent="0.2">
      <c r="AH354" s="62">
        <v>36.99</v>
      </c>
      <c r="AI354" s="51">
        <v>48</v>
      </c>
      <c r="AJ354" s="62"/>
    </row>
    <row r="355" spans="34:36" x14ac:dyDescent="0.2">
      <c r="AH355" s="62">
        <v>30.99</v>
      </c>
      <c r="AI355" s="51">
        <v>18</v>
      </c>
      <c r="AJ355" s="62"/>
    </row>
    <row r="356" spans="34:36" x14ac:dyDescent="0.2">
      <c r="AH356" s="62">
        <v>26.98</v>
      </c>
      <c r="AI356" s="51">
        <v>20</v>
      </c>
      <c r="AJ356" s="62"/>
    </row>
    <row r="357" spans="34:36" x14ac:dyDescent="0.2">
      <c r="AH357" s="62">
        <v>41.97</v>
      </c>
      <c r="AI357" s="51">
        <v>21</v>
      </c>
      <c r="AJ357" s="62"/>
    </row>
    <row r="358" spans="34:36" x14ac:dyDescent="0.2">
      <c r="AH358" s="62">
        <v>81.97</v>
      </c>
      <c r="AI358" s="51">
        <v>16</v>
      </c>
      <c r="AJ358" s="62"/>
    </row>
    <row r="359" spans="34:36" x14ac:dyDescent="0.2">
      <c r="AH359" s="62">
        <v>73.989999999999995</v>
      </c>
      <c r="AI359" s="51">
        <v>42</v>
      </c>
      <c r="AJ359" s="62"/>
    </row>
    <row r="360" spans="34:36" x14ac:dyDescent="0.2">
      <c r="AH360" s="62">
        <v>68.97</v>
      </c>
      <c r="AI360" s="51">
        <v>3</v>
      </c>
      <c r="AJ360" s="62"/>
    </row>
    <row r="361" spans="34:36" x14ac:dyDescent="0.2">
      <c r="AH361" s="62">
        <v>32.97</v>
      </c>
      <c r="AI361" s="51">
        <v>35</v>
      </c>
      <c r="AJ361" s="62"/>
    </row>
    <row r="362" spans="34:36" x14ac:dyDescent="0.2">
      <c r="AH362" s="62">
        <v>26.97</v>
      </c>
      <c r="AI362" s="51">
        <v>11</v>
      </c>
      <c r="AJ362" s="62"/>
    </row>
    <row r="363" spans="34:36" x14ac:dyDescent="0.2">
      <c r="AH363" s="62">
        <v>40.99</v>
      </c>
      <c r="AI363" s="51">
        <v>9</v>
      </c>
      <c r="AJ363" s="62"/>
    </row>
    <row r="364" spans="34:36" x14ac:dyDescent="0.2">
      <c r="AH364" s="62">
        <v>30.97</v>
      </c>
      <c r="AI364" s="51">
        <v>20</v>
      </c>
      <c r="AJ364" s="62"/>
    </row>
    <row r="365" spans="34:36" x14ac:dyDescent="0.2">
      <c r="AH365" s="62">
        <v>13.97</v>
      </c>
      <c r="AI365" s="51">
        <v>33</v>
      </c>
      <c r="AJ365" s="62"/>
    </row>
    <row r="366" spans="34:36" x14ac:dyDescent="0.2">
      <c r="AH366" s="62">
        <v>53.98</v>
      </c>
      <c r="AI366" s="51">
        <v>50</v>
      </c>
      <c r="AJ366" s="62"/>
    </row>
    <row r="367" spans="34:36" x14ac:dyDescent="0.2">
      <c r="AH367" s="62">
        <v>24.99</v>
      </c>
      <c r="AI367" s="51">
        <v>46</v>
      </c>
      <c r="AJ367" s="62"/>
    </row>
    <row r="368" spans="34:36" x14ac:dyDescent="0.2">
      <c r="AH368" s="62">
        <v>18.98</v>
      </c>
      <c r="AI368" s="51">
        <v>46</v>
      </c>
      <c r="AJ368" s="62"/>
    </row>
    <row r="369" spans="34:36" x14ac:dyDescent="0.2">
      <c r="AH369" s="62">
        <v>53.99</v>
      </c>
      <c r="AI369" s="51">
        <v>24</v>
      </c>
      <c r="AJ369" s="62"/>
    </row>
    <row r="370" spans="34:36" x14ac:dyDescent="0.2">
      <c r="AH370" s="62">
        <v>38.979999999999997</v>
      </c>
      <c r="AI370" s="51">
        <v>6</v>
      </c>
      <c r="AJ370" s="62"/>
    </row>
    <row r="371" spans="34:36" x14ac:dyDescent="0.2">
      <c r="AH371" s="62">
        <v>35.97</v>
      </c>
      <c r="AI371" s="51">
        <v>15</v>
      </c>
      <c r="AJ371" s="62"/>
    </row>
    <row r="372" spans="34:36" x14ac:dyDescent="0.2">
      <c r="AH372" s="62">
        <v>7.97</v>
      </c>
      <c r="AI372" s="51">
        <v>25</v>
      </c>
      <c r="AJ372" s="62"/>
    </row>
    <row r="373" spans="34:36" x14ac:dyDescent="0.2">
      <c r="AH373" s="62">
        <v>36.979999999999997</v>
      </c>
      <c r="AI373" s="51">
        <v>45</v>
      </c>
      <c r="AJ373" s="62"/>
    </row>
    <row r="374" spans="34:36" x14ac:dyDescent="0.2">
      <c r="AH374" s="62">
        <v>22.97</v>
      </c>
      <c r="AI374" s="51">
        <v>26</v>
      </c>
      <c r="AJ374" s="62"/>
    </row>
    <row r="375" spans="34:36" x14ac:dyDescent="0.2">
      <c r="AH375" s="62">
        <v>7.99</v>
      </c>
      <c r="AI375" s="51">
        <v>46</v>
      </c>
      <c r="AJ375" s="62"/>
    </row>
    <row r="376" spans="34:36" x14ac:dyDescent="0.2">
      <c r="AH376" s="62">
        <v>96.97</v>
      </c>
      <c r="AI376" s="51">
        <v>41</v>
      </c>
      <c r="AJ376" s="62"/>
    </row>
    <row r="377" spans="34:36" x14ac:dyDescent="0.2">
      <c r="AH377" s="62">
        <v>62.98</v>
      </c>
      <c r="AI377" s="51">
        <v>19</v>
      </c>
      <c r="AJ377" s="62"/>
    </row>
    <row r="378" spans="34:36" x14ac:dyDescent="0.2">
      <c r="AH378" s="62">
        <v>97.98</v>
      </c>
      <c r="AI378" s="51">
        <v>14</v>
      </c>
      <c r="AJ378" s="62"/>
    </row>
    <row r="379" spans="34:36" x14ac:dyDescent="0.2">
      <c r="AH379" s="62">
        <v>41.97</v>
      </c>
      <c r="AI379" s="51">
        <v>36</v>
      </c>
      <c r="AJ379" s="62"/>
    </row>
    <row r="380" spans="34:36" x14ac:dyDescent="0.2">
      <c r="AH380" s="62">
        <v>29.98</v>
      </c>
      <c r="AI380" s="51">
        <v>10</v>
      </c>
      <c r="AJ380" s="62"/>
    </row>
    <row r="381" spans="34:36" x14ac:dyDescent="0.2">
      <c r="AH381" s="62">
        <v>27.98</v>
      </c>
      <c r="AI381" s="51">
        <v>31</v>
      </c>
      <c r="AJ381" s="62"/>
    </row>
    <row r="382" spans="34:36" x14ac:dyDescent="0.2">
      <c r="AH382" s="62">
        <v>42.97</v>
      </c>
      <c r="AI382" s="51">
        <v>6</v>
      </c>
      <c r="AJ382" s="62"/>
    </row>
    <row r="383" spans="34:36" x14ac:dyDescent="0.2">
      <c r="AH383" s="62">
        <v>76.97</v>
      </c>
      <c r="AI383" s="51">
        <v>48</v>
      </c>
      <c r="AJ383" s="62"/>
    </row>
    <row r="384" spans="34:36" x14ac:dyDescent="0.2">
      <c r="AH384" s="62">
        <v>89.99</v>
      </c>
      <c r="AI384" s="51">
        <v>39</v>
      </c>
      <c r="AJ384" s="62"/>
    </row>
    <row r="385" spans="34:36" x14ac:dyDescent="0.2">
      <c r="AH385" s="62">
        <v>42.99</v>
      </c>
      <c r="AI385" s="51">
        <v>8</v>
      </c>
      <c r="AJ385" s="62"/>
    </row>
    <row r="386" spans="34:36" x14ac:dyDescent="0.2">
      <c r="AH386" s="62">
        <v>92.98</v>
      </c>
      <c r="AI386" s="51">
        <v>18</v>
      </c>
      <c r="AJ386" s="62"/>
    </row>
    <row r="387" spans="34:36" x14ac:dyDescent="0.2">
      <c r="AH387" s="62">
        <v>36.97</v>
      </c>
      <c r="AI387" s="51">
        <v>12</v>
      </c>
      <c r="AJ387" s="62"/>
    </row>
    <row r="388" spans="34:36" x14ac:dyDescent="0.2">
      <c r="AH388" s="62">
        <v>70.97</v>
      </c>
      <c r="AI388" s="51">
        <v>33</v>
      </c>
      <c r="AJ388" s="62"/>
    </row>
    <row r="389" spans="34:36" x14ac:dyDescent="0.2">
      <c r="AH389" s="62">
        <v>95.99</v>
      </c>
      <c r="AI389" s="51">
        <v>40</v>
      </c>
      <c r="AJ389" s="62"/>
    </row>
    <row r="390" spans="34:36" x14ac:dyDescent="0.2">
      <c r="AH390" s="62">
        <v>35.97</v>
      </c>
      <c r="AI390" s="51">
        <v>23</v>
      </c>
      <c r="AJ390" s="62"/>
    </row>
    <row r="391" spans="34:36" x14ac:dyDescent="0.2">
      <c r="AH391" s="62">
        <v>68.98</v>
      </c>
      <c r="AI391" s="51">
        <v>39</v>
      </c>
      <c r="AJ391" s="62"/>
    </row>
    <row r="392" spans="34:36" x14ac:dyDescent="0.2">
      <c r="AH392" s="62">
        <v>91.99</v>
      </c>
      <c r="AI392" s="51">
        <v>39</v>
      </c>
      <c r="AJ392" s="62"/>
    </row>
    <row r="393" spans="34:36" x14ac:dyDescent="0.2">
      <c r="AH393" s="62">
        <v>52.99</v>
      </c>
      <c r="AI393" s="51">
        <v>10</v>
      </c>
      <c r="AJ393" s="62"/>
    </row>
    <row r="394" spans="34:36" x14ac:dyDescent="0.2">
      <c r="AH394" s="62">
        <v>91.97</v>
      </c>
      <c r="AI394" s="51">
        <v>17</v>
      </c>
      <c r="AJ394" s="62"/>
    </row>
    <row r="395" spans="34:36" x14ac:dyDescent="0.2">
      <c r="AH395" s="62">
        <v>42.97</v>
      </c>
      <c r="AI395" s="51">
        <v>9</v>
      </c>
      <c r="AJ395" s="62"/>
    </row>
    <row r="396" spans="34:36" x14ac:dyDescent="0.2">
      <c r="AH396" s="62">
        <v>13.98</v>
      </c>
      <c r="AI396" s="51">
        <v>4</v>
      </c>
      <c r="AJ396" s="62"/>
    </row>
    <row r="397" spans="34:36" x14ac:dyDescent="0.2">
      <c r="AH397" s="62">
        <v>65.98</v>
      </c>
      <c r="AI397" s="51">
        <v>27</v>
      </c>
      <c r="AJ397" s="62"/>
    </row>
    <row r="398" spans="34:36" x14ac:dyDescent="0.2">
      <c r="AH398" s="62">
        <v>15.98</v>
      </c>
      <c r="AI398" s="51">
        <v>19</v>
      </c>
      <c r="AJ398" s="62"/>
    </row>
    <row r="399" spans="34:36" x14ac:dyDescent="0.2">
      <c r="AH399" s="62">
        <v>53.97</v>
      </c>
      <c r="AI399" s="51">
        <v>7</v>
      </c>
      <c r="AJ399" s="62"/>
    </row>
    <row r="400" spans="34:36" x14ac:dyDescent="0.2">
      <c r="AH400" s="62">
        <v>62.99</v>
      </c>
      <c r="AI400" s="51">
        <v>29</v>
      </c>
      <c r="AJ400" s="62"/>
    </row>
    <row r="401" spans="34:36" x14ac:dyDescent="0.2">
      <c r="AH401" s="62">
        <v>8.98</v>
      </c>
      <c r="AI401" s="51">
        <v>31</v>
      </c>
      <c r="AJ401" s="62"/>
    </row>
    <row r="402" spans="34:36" x14ac:dyDescent="0.2">
      <c r="AH402" s="62">
        <v>6.97</v>
      </c>
      <c r="AI402" s="51">
        <v>15</v>
      </c>
      <c r="AJ402" s="62"/>
    </row>
    <row r="403" spans="34:36" x14ac:dyDescent="0.2">
      <c r="AH403" s="62">
        <v>3.97</v>
      </c>
      <c r="AI403" s="51">
        <v>12</v>
      </c>
      <c r="AJ403" s="62"/>
    </row>
    <row r="404" spans="34:36" x14ac:dyDescent="0.2">
      <c r="AH404" s="62">
        <v>43.99</v>
      </c>
      <c r="AI404" s="51">
        <v>10</v>
      </c>
      <c r="AJ404" s="62"/>
    </row>
    <row r="405" spans="34:36" x14ac:dyDescent="0.2">
      <c r="AH405" s="62">
        <v>37.979999999999997</v>
      </c>
      <c r="AI405" s="51">
        <v>16</v>
      </c>
      <c r="AJ405" s="62"/>
    </row>
    <row r="406" spans="34:36" x14ac:dyDescent="0.2">
      <c r="AH406" s="62">
        <v>83.99</v>
      </c>
      <c r="AI406" s="51">
        <v>30</v>
      </c>
      <c r="AJ406" s="62"/>
    </row>
    <row r="407" spans="34:36" x14ac:dyDescent="0.2">
      <c r="AH407" s="62">
        <v>48.97</v>
      </c>
      <c r="AI407" s="51">
        <v>20</v>
      </c>
      <c r="AJ407" s="62"/>
    </row>
    <row r="408" spans="34:36" x14ac:dyDescent="0.2">
      <c r="AH408" s="62">
        <v>48.99</v>
      </c>
      <c r="AI408" s="51">
        <v>50</v>
      </c>
      <c r="AJ408" s="62"/>
    </row>
    <row r="409" spans="34:36" x14ac:dyDescent="0.2">
      <c r="AH409" s="62">
        <v>78.97</v>
      </c>
      <c r="AI409" s="51">
        <v>19</v>
      </c>
      <c r="AJ409" s="62"/>
    </row>
    <row r="410" spans="34:36" x14ac:dyDescent="0.2">
      <c r="AH410" s="62">
        <v>5.99</v>
      </c>
      <c r="AI410" s="51">
        <v>43</v>
      </c>
      <c r="AJ410" s="62"/>
    </row>
    <row r="411" spans="34:36" x14ac:dyDescent="0.2">
      <c r="AH411" s="62">
        <v>35.979999999999997</v>
      </c>
      <c r="AI411" s="51">
        <v>31</v>
      </c>
      <c r="AJ411" s="62"/>
    </row>
    <row r="412" spans="34:36" x14ac:dyDescent="0.2">
      <c r="AH412" s="62">
        <v>93.99</v>
      </c>
      <c r="AI412" s="51">
        <v>4</v>
      </c>
      <c r="AJ412" s="62"/>
    </row>
    <row r="413" spans="34:36" x14ac:dyDescent="0.2">
      <c r="AH413" s="62">
        <v>63.97</v>
      </c>
      <c r="AI413" s="51">
        <v>23</v>
      </c>
      <c r="AJ413" s="62"/>
    </row>
    <row r="414" spans="34:36" x14ac:dyDescent="0.2">
      <c r="AH414" s="62">
        <v>43.97</v>
      </c>
      <c r="AI414" s="51">
        <v>43</v>
      </c>
      <c r="AJ414" s="62"/>
    </row>
    <row r="415" spans="34:36" x14ac:dyDescent="0.2">
      <c r="AH415" s="62">
        <v>34.99</v>
      </c>
      <c r="AI415" s="51">
        <v>30</v>
      </c>
      <c r="AJ415" s="62"/>
    </row>
    <row r="416" spans="34:36" x14ac:dyDescent="0.2">
      <c r="AH416" s="62">
        <v>80.989999999999995</v>
      </c>
      <c r="AI416" s="51">
        <v>46</v>
      </c>
      <c r="AJ416" s="62"/>
    </row>
    <row r="417" spans="34:36" x14ac:dyDescent="0.2">
      <c r="AH417" s="62">
        <v>64.989999999999995</v>
      </c>
      <c r="AI417" s="51">
        <v>44</v>
      </c>
      <c r="AJ417" s="62"/>
    </row>
    <row r="418" spans="34:36" x14ac:dyDescent="0.2">
      <c r="AH418" s="62">
        <v>15.98</v>
      </c>
      <c r="AI418" s="51">
        <v>49</v>
      </c>
      <c r="AJ418" s="62"/>
    </row>
    <row r="419" spans="34:36" x14ac:dyDescent="0.2">
      <c r="AH419" s="62">
        <v>13.99</v>
      </c>
      <c r="AI419" s="51">
        <v>26</v>
      </c>
      <c r="AJ419" s="62"/>
    </row>
    <row r="420" spans="34:36" x14ac:dyDescent="0.2">
      <c r="AH420" s="62">
        <v>54.99</v>
      </c>
      <c r="AI420" s="51">
        <v>21</v>
      </c>
      <c r="AJ420" s="62"/>
    </row>
    <row r="421" spans="34:36" x14ac:dyDescent="0.2">
      <c r="AH421" s="62">
        <v>3.97</v>
      </c>
      <c r="AI421" s="51">
        <v>16</v>
      </c>
      <c r="AJ421" s="62"/>
    </row>
    <row r="422" spans="34:36" x14ac:dyDescent="0.2">
      <c r="AH422" s="62">
        <v>22.97</v>
      </c>
      <c r="AI422" s="51">
        <v>27</v>
      </c>
      <c r="AJ422" s="62"/>
    </row>
    <row r="423" spans="34:36" x14ac:dyDescent="0.2">
      <c r="AH423" s="62">
        <v>45.98</v>
      </c>
      <c r="AI423" s="51">
        <v>32</v>
      </c>
      <c r="AJ423" s="62"/>
    </row>
    <row r="424" spans="34:36" x14ac:dyDescent="0.2">
      <c r="AH424" s="62">
        <v>25.98</v>
      </c>
      <c r="AI424" s="51">
        <v>2</v>
      </c>
      <c r="AJ424" s="62"/>
    </row>
    <row r="425" spans="34:36" x14ac:dyDescent="0.2">
      <c r="AH425" s="62">
        <v>38.99</v>
      </c>
      <c r="AI425" s="51">
        <v>10</v>
      </c>
      <c r="AJ425" s="62"/>
    </row>
    <row r="426" spans="34:36" x14ac:dyDescent="0.2">
      <c r="AH426" s="62">
        <v>60.98</v>
      </c>
      <c r="AI426" s="51">
        <v>33</v>
      </c>
      <c r="AJ426" s="62"/>
    </row>
    <row r="427" spans="34:36" x14ac:dyDescent="0.2">
      <c r="AH427" s="62">
        <v>75.989999999999995</v>
      </c>
      <c r="AI427" s="51">
        <v>9</v>
      </c>
      <c r="AJ427" s="62"/>
    </row>
    <row r="428" spans="34:36" x14ac:dyDescent="0.2">
      <c r="AH428" s="62">
        <v>77.97</v>
      </c>
      <c r="AI428" s="51">
        <v>41</v>
      </c>
      <c r="AJ428" s="62"/>
    </row>
    <row r="429" spans="34:36" x14ac:dyDescent="0.2">
      <c r="AH429" s="62">
        <v>97.99</v>
      </c>
      <c r="AI429" s="51">
        <v>43</v>
      </c>
      <c r="AJ429" s="62"/>
    </row>
    <row r="430" spans="34:36" x14ac:dyDescent="0.2">
      <c r="AH430" s="62">
        <v>33.99</v>
      </c>
      <c r="AI430" s="51">
        <v>28</v>
      </c>
      <c r="AJ430" s="62"/>
    </row>
    <row r="431" spans="34:36" x14ac:dyDescent="0.2">
      <c r="AH431" s="62">
        <v>7.99</v>
      </c>
      <c r="AI431" s="51">
        <v>3</v>
      </c>
      <c r="AJ431" s="62"/>
    </row>
    <row r="432" spans="34:36" x14ac:dyDescent="0.2">
      <c r="AH432" s="62">
        <v>79.97</v>
      </c>
      <c r="AI432" s="51">
        <v>43</v>
      </c>
      <c r="AJ432" s="62"/>
    </row>
    <row r="433" spans="34:36" x14ac:dyDescent="0.2">
      <c r="AH433" s="62">
        <v>77.98</v>
      </c>
      <c r="AI433" s="51">
        <v>49</v>
      </c>
      <c r="AJ433" s="62"/>
    </row>
    <row r="434" spans="34:36" x14ac:dyDescent="0.2">
      <c r="AH434" s="62">
        <v>85.98</v>
      </c>
      <c r="AI434" s="51">
        <v>3</v>
      </c>
      <c r="AJ434" s="62"/>
    </row>
    <row r="435" spans="34:36" x14ac:dyDescent="0.2">
      <c r="AH435" s="62">
        <v>66.97</v>
      </c>
      <c r="AI435" s="51">
        <v>37</v>
      </c>
      <c r="AJ435" s="62"/>
    </row>
    <row r="436" spans="34:36" x14ac:dyDescent="0.2">
      <c r="AH436" s="62">
        <v>38.979999999999997</v>
      </c>
      <c r="AI436" s="51">
        <v>9</v>
      </c>
      <c r="AJ436" s="62"/>
    </row>
    <row r="437" spans="34:36" x14ac:dyDescent="0.2">
      <c r="AH437" s="62">
        <v>27.97</v>
      </c>
      <c r="AI437" s="51">
        <v>4</v>
      </c>
      <c r="AJ437" s="62"/>
    </row>
    <row r="438" spans="34:36" x14ac:dyDescent="0.2">
      <c r="AH438" s="62">
        <v>85.99</v>
      </c>
      <c r="AI438" s="51">
        <v>16</v>
      </c>
      <c r="AJ438" s="62"/>
    </row>
    <row r="439" spans="34:36" x14ac:dyDescent="0.2">
      <c r="AH439" s="62">
        <v>53.99</v>
      </c>
      <c r="AI439" s="51">
        <v>50</v>
      </c>
      <c r="AJ439" s="62"/>
    </row>
    <row r="440" spans="34:36" x14ac:dyDescent="0.2">
      <c r="AH440" s="62">
        <v>3.97</v>
      </c>
      <c r="AI440" s="51">
        <v>27</v>
      </c>
      <c r="AJ440" s="62"/>
    </row>
    <row r="441" spans="34:36" x14ac:dyDescent="0.2">
      <c r="AH441" s="62">
        <v>3.99</v>
      </c>
      <c r="AI441" s="51">
        <v>49</v>
      </c>
      <c r="AJ441" s="62"/>
    </row>
    <row r="442" spans="34:36" x14ac:dyDescent="0.2">
      <c r="AH442" s="62">
        <v>37.99</v>
      </c>
      <c r="AI442" s="51">
        <v>38</v>
      </c>
      <c r="AJ442" s="62"/>
    </row>
    <row r="443" spans="34:36" x14ac:dyDescent="0.2">
      <c r="AH443" s="62">
        <v>37.97</v>
      </c>
      <c r="AI443" s="51">
        <v>19</v>
      </c>
      <c r="AJ443" s="62"/>
    </row>
    <row r="444" spans="34:36" x14ac:dyDescent="0.2">
      <c r="AH444" s="62">
        <v>9.9700000000000006</v>
      </c>
      <c r="AI444" s="51">
        <v>11</v>
      </c>
      <c r="AJ444" s="62"/>
    </row>
    <row r="445" spans="34:36" x14ac:dyDescent="0.2">
      <c r="AH445" s="62">
        <v>35.99</v>
      </c>
      <c r="AI445" s="51">
        <v>43</v>
      </c>
      <c r="AJ445" s="62"/>
    </row>
    <row r="446" spans="34:36" x14ac:dyDescent="0.2">
      <c r="AH446" s="62">
        <v>23.97</v>
      </c>
      <c r="AI446" s="51">
        <v>30</v>
      </c>
      <c r="AJ446" s="62"/>
    </row>
    <row r="447" spans="34:36" x14ac:dyDescent="0.2">
      <c r="AH447" s="62">
        <v>54.98</v>
      </c>
      <c r="AI447" s="51">
        <v>7</v>
      </c>
      <c r="AJ447" s="62"/>
    </row>
    <row r="448" spans="34:36" x14ac:dyDescent="0.2">
      <c r="AH448" s="62">
        <v>93.97</v>
      </c>
      <c r="AI448" s="51">
        <v>8</v>
      </c>
      <c r="AJ448" s="62"/>
    </row>
    <row r="449" spans="34:36" x14ac:dyDescent="0.2">
      <c r="AH449" s="62">
        <v>7.97</v>
      </c>
      <c r="AI449" s="51">
        <v>11</v>
      </c>
      <c r="AJ449" s="62"/>
    </row>
    <row r="450" spans="34:36" x14ac:dyDescent="0.2">
      <c r="AH450" s="62">
        <v>41.99</v>
      </c>
      <c r="AI450" s="51">
        <v>34</v>
      </c>
      <c r="AJ450" s="62"/>
    </row>
    <row r="451" spans="34:36" x14ac:dyDescent="0.2">
      <c r="AH451" s="62">
        <v>83.97</v>
      </c>
      <c r="AI451" s="51">
        <v>29</v>
      </c>
      <c r="AJ451" s="62"/>
    </row>
    <row r="452" spans="34:36" x14ac:dyDescent="0.2">
      <c r="AH452" s="62">
        <v>70.97</v>
      </c>
      <c r="AI452" s="51">
        <v>47</v>
      </c>
      <c r="AJ452" s="62"/>
    </row>
    <row r="453" spans="34:36" x14ac:dyDescent="0.2">
      <c r="AH453" s="62">
        <v>94.99</v>
      </c>
      <c r="AI453" s="51">
        <v>45</v>
      </c>
      <c r="AJ453" s="62"/>
    </row>
    <row r="454" spans="34:36" x14ac:dyDescent="0.2">
      <c r="AH454" s="62">
        <v>50.98</v>
      </c>
      <c r="AI454" s="51">
        <v>12</v>
      </c>
      <c r="AJ454" s="62"/>
    </row>
    <row r="455" spans="34:36" x14ac:dyDescent="0.2">
      <c r="AH455" s="62">
        <v>98.99</v>
      </c>
      <c r="AI455" s="51">
        <v>6</v>
      </c>
      <c r="AJ455" s="62"/>
    </row>
    <row r="456" spans="34:36" x14ac:dyDescent="0.2">
      <c r="AH456" s="62">
        <v>45.98</v>
      </c>
      <c r="AI456" s="51">
        <v>24</v>
      </c>
      <c r="AJ456" s="62"/>
    </row>
    <row r="457" spans="34:36" x14ac:dyDescent="0.2">
      <c r="AH457" s="62">
        <v>7.97</v>
      </c>
      <c r="AI457" s="51">
        <v>36</v>
      </c>
      <c r="AJ457" s="62"/>
    </row>
    <row r="458" spans="34:36" x14ac:dyDescent="0.2">
      <c r="AH458" s="62">
        <v>31.99</v>
      </c>
      <c r="AI458" s="51">
        <v>23</v>
      </c>
      <c r="AJ458" s="62"/>
    </row>
    <row r="459" spans="34:36" x14ac:dyDescent="0.2">
      <c r="AH459" s="62">
        <v>15.98</v>
      </c>
      <c r="AI459" s="51">
        <v>28</v>
      </c>
      <c r="AJ459" s="62"/>
    </row>
    <row r="460" spans="34:36" x14ac:dyDescent="0.2">
      <c r="AH460" s="62">
        <v>51.99</v>
      </c>
      <c r="AI460" s="51">
        <v>25</v>
      </c>
      <c r="AJ460" s="62"/>
    </row>
    <row r="461" spans="34:36" x14ac:dyDescent="0.2">
      <c r="AH461" s="62">
        <v>9.99</v>
      </c>
      <c r="AI461" s="51">
        <v>17</v>
      </c>
      <c r="AJ461" s="62"/>
    </row>
    <row r="462" spans="34:36" x14ac:dyDescent="0.2">
      <c r="AH462" s="62">
        <v>57.98</v>
      </c>
      <c r="AI462" s="51">
        <v>22</v>
      </c>
      <c r="AJ462" s="62"/>
    </row>
    <row r="463" spans="34:36" x14ac:dyDescent="0.2">
      <c r="AH463" s="62">
        <v>53.98</v>
      </c>
      <c r="AI463" s="51">
        <v>33</v>
      </c>
      <c r="AJ463" s="62"/>
    </row>
    <row r="464" spans="34:36" x14ac:dyDescent="0.2">
      <c r="AH464" s="62">
        <v>59.98</v>
      </c>
      <c r="AI464" s="51">
        <v>8</v>
      </c>
      <c r="AJ464" s="62"/>
    </row>
    <row r="465" spans="34:36" x14ac:dyDescent="0.2">
      <c r="AH465" s="62">
        <v>88.99</v>
      </c>
      <c r="AI465" s="51">
        <v>12</v>
      </c>
      <c r="AJ465" s="62"/>
    </row>
    <row r="466" spans="34:36" x14ac:dyDescent="0.2">
      <c r="AH466" s="62">
        <v>1.97</v>
      </c>
      <c r="AI466" s="51">
        <v>32</v>
      </c>
      <c r="AJ466" s="62"/>
    </row>
    <row r="467" spans="34:36" x14ac:dyDescent="0.2">
      <c r="AH467" s="62">
        <v>54.99</v>
      </c>
      <c r="AI467" s="51">
        <v>10</v>
      </c>
      <c r="AJ467" s="62"/>
    </row>
    <row r="468" spans="34:36" x14ac:dyDescent="0.2">
      <c r="AH468" s="62">
        <v>78.97</v>
      </c>
      <c r="AI468" s="51">
        <v>30</v>
      </c>
      <c r="AJ468" s="62"/>
    </row>
    <row r="469" spans="34:36" x14ac:dyDescent="0.2">
      <c r="AH469" s="62">
        <v>58.98</v>
      </c>
      <c r="AI469" s="51">
        <v>5</v>
      </c>
      <c r="AJ469" s="62"/>
    </row>
    <row r="470" spans="34:36" x14ac:dyDescent="0.2">
      <c r="AH470" s="62">
        <v>21.98</v>
      </c>
      <c r="AI470" s="51">
        <v>11</v>
      </c>
      <c r="AJ470" s="62"/>
    </row>
    <row r="471" spans="34:36" x14ac:dyDescent="0.2">
      <c r="AH471" s="62">
        <v>39.979999999999997</v>
      </c>
      <c r="AI471" s="51">
        <v>13</v>
      </c>
      <c r="AJ471" s="62"/>
    </row>
    <row r="472" spans="34:36" x14ac:dyDescent="0.2">
      <c r="AH472" s="62">
        <v>25.99</v>
      </c>
      <c r="AI472" s="51">
        <v>37</v>
      </c>
      <c r="AJ472" s="62"/>
    </row>
    <row r="473" spans="34:36" x14ac:dyDescent="0.2">
      <c r="AH473" s="62">
        <v>42.99</v>
      </c>
      <c r="AI473" s="51">
        <v>18</v>
      </c>
      <c r="AJ473" s="62"/>
    </row>
    <row r="474" spans="34:36" x14ac:dyDescent="0.2">
      <c r="AH474" s="62">
        <v>94.98</v>
      </c>
      <c r="AI474" s="51">
        <v>20</v>
      </c>
      <c r="AJ474" s="62"/>
    </row>
    <row r="475" spans="34:36" x14ac:dyDescent="0.2">
      <c r="AH475" s="62">
        <v>51.97</v>
      </c>
      <c r="AI475" s="51">
        <v>43</v>
      </c>
      <c r="AJ475" s="62"/>
    </row>
    <row r="476" spans="34:36" x14ac:dyDescent="0.2">
      <c r="AH476" s="62">
        <v>88.99</v>
      </c>
      <c r="AI476" s="51">
        <v>28</v>
      </c>
      <c r="AJ476" s="62"/>
    </row>
    <row r="477" spans="34:36" x14ac:dyDescent="0.2">
      <c r="AH477" s="62">
        <v>92.98</v>
      </c>
      <c r="AI477" s="51">
        <v>49</v>
      </c>
      <c r="AJ477" s="62"/>
    </row>
    <row r="478" spans="34:36" x14ac:dyDescent="0.2">
      <c r="AH478" s="62">
        <v>48.97</v>
      </c>
      <c r="AI478" s="51">
        <v>21</v>
      </c>
      <c r="AJ478" s="62"/>
    </row>
    <row r="479" spans="34:36" x14ac:dyDescent="0.2">
      <c r="AH479" s="62">
        <v>91.97</v>
      </c>
      <c r="AI479" s="51">
        <v>44</v>
      </c>
      <c r="AJ479" s="62"/>
    </row>
    <row r="480" spans="34:36" x14ac:dyDescent="0.2">
      <c r="AH480" s="62">
        <v>70.97</v>
      </c>
      <c r="AI480" s="51">
        <v>38</v>
      </c>
      <c r="AJ480" s="62"/>
    </row>
    <row r="481" spans="34:36" x14ac:dyDescent="0.2">
      <c r="AH481" s="62">
        <v>45.99</v>
      </c>
      <c r="AI481" s="51">
        <v>31</v>
      </c>
      <c r="AJ481" s="62"/>
    </row>
    <row r="482" spans="34:36" x14ac:dyDescent="0.2">
      <c r="AH482" s="62">
        <v>83.98</v>
      </c>
      <c r="AI482" s="51">
        <v>14</v>
      </c>
      <c r="AJ482" s="62"/>
    </row>
    <row r="483" spans="34:36" x14ac:dyDescent="0.2">
      <c r="AH483" s="62">
        <v>78.989999999999995</v>
      </c>
      <c r="AI483" s="51">
        <v>41</v>
      </c>
      <c r="AJ483" s="62"/>
    </row>
    <row r="484" spans="34:36" x14ac:dyDescent="0.2">
      <c r="AH484" s="62">
        <v>56.97</v>
      </c>
      <c r="AI484" s="51">
        <v>30</v>
      </c>
      <c r="AJ484" s="62"/>
    </row>
    <row r="485" spans="34:36" x14ac:dyDescent="0.2">
      <c r="AH485" s="62">
        <v>20.97</v>
      </c>
      <c r="AI485" s="51">
        <v>1</v>
      </c>
      <c r="AJ485" s="62"/>
    </row>
    <row r="486" spans="34:36" x14ac:dyDescent="0.2">
      <c r="AH486" s="62">
        <v>28.99</v>
      </c>
      <c r="AI486" s="51">
        <v>31</v>
      </c>
      <c r="AJ486" s="62"/>
    </row>
    <row r="487" spans="34:36" x14ac:dyDescent="0.2">
      <c r="AH487" s="62">
        <v>48.99</v>
      </c>
      <c r="AI487" s="51">
        <v>20</v>
      </c>
      <c r="AJ487" s="62"/>
    </row>
    <row r="488" spans="34:36" x14ac:dyDescent="0.2">
      <c r="AH488" s="62">
        <v>87.99</v>
      </c>
      <c r="AI488" s="51">
        <v>2</v>
      </c>
      <c r="AJ488" s="62"/>
    </row>
    <row r="489" spans="34:36" x14ac:dyDescent="0.2">
      <c r="AH489" s="62">
        <v>88.99</v>
      </c>
      <c r="AI489" s="51">
        <v>10</v>
      </c>
      <c r="AJ489" s="62"/>
    </row>
    <row r="490" spans="34:36" x14ac:dyDescent="0.2">
      <c r="AH490" s="62">
        <v>34.97</v>
      </c>
      <c r="AI490" s="51">
        <v>36</v>
      </c>
      <c r="AJ490" s="62"/>
    </row>
    <row r="491" spans="34:36" x14ac:dyDescent="0.2">
      <c r="AH491" s="62">
        <v>50.99</v>
      </c>
      <c r="AI491" s="51">
        <v>48</v>
      </c>
      <c r="AJ491" s="62"/>
    </row>
    <row r="492" spans="34:36" x14ac:dyDescent="0.2">
      <c r="AH492" s="62">
        <v>87.97</v>
      </c>
      <c r="AI492" s="51">
        <v>8</v>
      </c>
      <c r="AJ492" s="62"/>
    </row>
    <row r="493" spans="34:36" x14ac:dyDescent="0.2">
      <c r="AH493" s="62">
        <v>22.99</v>
      </c>
      <c r="AI493" s="51">
        <v>35</v>
      </c>
      <c r="AJ493" s="62"/>
    </row>
    <row r="494" spans="34:36" x14ac:dyDescent="0.2">
      <c r="AH494" s="62">
        <v>90.98</v>
      </c>
      <c r="AI494" s="51">
        <v>27</v>
      </c>
      <c r="AJ494" s="62"/>
    </row>
    <row r="495" spans="34:36" x14ac:dyDescent="0.2">
      <c r="AH495" s="62">
        <v>42.97</v>
      </c>
      <c r="AI495" s="51">
        <v>5</v>
      </c>
      <c r="AJ495" s="62"/>
    </row>
    <row r="496" spans="34:36" x14ac:dyDescent="0.2">
      <c r="AH496" s="62">
        <v>90.98</v>
      </c>
      <c r="AI496" s="51">
        <v>17</v>
      </c>
      <c r="AJ496" s="62"/>
    </row>
    <row r="497" spans="34:36" x14ac:dyDescent="0.2">
      <c r="AH497" s="62">
        <v>56.97</v>
      </c>
      <c r="AI497" s="51">
        <v>1</v>
      </c>
      <c r="AJ497" s="62"/>
    </row>
    <row r="498" spans="34:36" x14ac:dyDescent="0.2">
      <c r="AH498" s="62">
        <v>84.98</v>
      </c>
      <c r="AI498" s="51">
        <v>29</v>
      </c>
      <c r="AJ498" s="62"/>
    </row>
    <row r="499" spans="34:36" x14ac:dyDescent="0.2">
      <c r="AH499" s="62">
        <v>38.97</v>
      </c>
      <c r="AI499" s="51">
        <v>19</v>
      </c>
      <c r="AJ499" s="62"/>
    </row>
    <row r="500" spans="34:36" x14ac:dyDescent="0.2">
      <c r="AH500" s="62">
        <v>82.99</v>
      </c>
      <c r="AI500" s="51">
        <v>32</v>
      </c>
      <c r="AJ500" s="62"/>
    </row>
    <row r="501" spans="34:36" x14ac:dyDescent="0.2">
      <c r="AH501" s="62">
        <v>26.99</v>
      </c>
      <c r="AI501" s="51">
        <v>49</v>
      </c>
      <c r="AJ501" s="62"/>
    </row>
    <row r="502" spans="34:36" x14ac:dyDescent="0.2">
      <c r="AH502" s="62">
        <v>62.97</v>
      </c>
      <c r="AI502" s="51">
        <v>32</v>
      </c>
      <c r="AJ502" s="62"/>
    </row>
    <row r="503" spans="34:36" x14ac:dyDescent="0.2">
      <c r="AH503" s="62">
        <v>45.97</v>
      </c>
      <c r="AI503" s="51">
        <v>34</v>
      </c>
      <c r="AJ503" s="62"/>
    </row>
    <row r="504" spans="34:36" x14ac:dyDescent="0.2">
      <c r="AH504" s="62">
        <v>41.99</v>
      </c>
      <c r="AI504" s="51">
        <v>14</v>
      </c>
      <c r="AJ504" s="62"/>
    </row>
    <row r="505" spans="34:36" x14ac:dyDescent="0.2">
      <c r="AH505" s="62">
        <v>89.99</v>
      </c>
      <c r="AI505" s="51">
        <v>5</v>
      </c>
      <c r="AJ505" s="62"/>
    </row>
    <row r="506" spans="34:36" x14ac:dyDescent="0.2">
      <c r="AH506" s="62">
        <v>82.98</v>
      </c>
      <c r="AI506" s="51">
        <v>24</v>
      </c>
      <c r="AJ506" s="62"/>
    </row>
    <row r="507" spans="34:36" x14ac:dyDescent="0.2">
      <c r="AH507" s="62">
        <v>95.99</v>
      </c>
      <c r="AI507" s="51">
        <v>36</v>
      </c>
      <c r="AJ507" s="62"/>
    </row>
    <row r="508" spans="34:36" x14ac:dyDescent="0.2">
      <c r="AH508" s="62">
        <v>38.97</v>
      </c>
      <c r="AI508" s="51">
        <v>13</v>
      </c>
      <c r="AJ508" s="62"/>
    </row>
    <row r="509" spans="34:36" x14ac:dyDescent="0.2">
      <c r="AH509" s="62">
        <v>47.98</v>
      </c>
      <c r="AI509" s="51">
        <v>12</v>
      </c>
      <c r="AJ509" s="62"/>
    </row>
    <row r="510" spans="34:36" x14ac:dyDescent="0.2">
      <c r="AH510" s="62">
        <v>21.99</v>
      </c>
      <c r="AI510" s="51">
        <v>46</v>
      </c>
      <c r="AJ510" s="62"/>
    </row>
    <row r="511" spans="34:36" x14ac:dyDescent="0.2">
      <c r="AH511" s="62">
        <v>6.98</v>
      </c>
      <c r="AI511" s="51">
        <v>45</v>
      </c>
      <c r="AJ511" s="62"/>
    </row>
    <row r="512" spans="34:36" x14ac:dyDescent="0.2">
      <c r="AH512" s="62">
        <v>56.98</v>
      </c>
      <c r="AI512" s="51">
        <v>34</v>
      </c>
      <c r="AJ512" s="62"/>
    </row>
    <row r="513" spans="34:36" x14ac:dyDescent="0.2">
      <c r="AH513" s="62">
        <v>54.99</v>
      </c>
      <c r="AI513" s="51">
        <v>49</v>
      </c>
      <c r="AJ513" s="62"/>
    </row>
    <row r="514" spans="34:36" x14ac:dyDescent="0.2">
      <c r="AH514" s="62">
        <v>97.97</v>
      </c>
      <c r="AI514" s="51">
        <v>33</v>
      </c>
      <c r="AJ514" s="62"/>
    </row>
    <row r="515" spans="34:36" x14ac:dyDescent="0.2">
      <c r="AH515" s="62">
        <v>70.989999999999995</v>
      </c>
      <c r="AI515" s="51">
        <v>14</v>
      </c>
      <c r="AJ515" s="62"/>
    </row>
    <row r="516" spans="34:36" x14ac:dyDescent="0.2">
      <c r="AH516" s="62">
        <v>48.98</v>
      </c>
      <c r="AI516" s="51">
        <v>17</v>
      </c>
      <c r="AJ516" s="62"/>
    </row>
    <row r="517" spans="34:36" x14ac:dyDescent="0.2">
      <c r="AH517" s="62">
        <v>75.97</v>
      </c>
      <c r="AI517" s="51">
        <v>25</v>
      </c>
      <c r="AJ517" s="62"/>
    </row>
    <row r="518" spans="34:36" x14ac:dyDescent="0.2">
      <c r="AH518" s="62">
        <v>17.989999999999998</v>
      </c>
      <c r="AI518" s="51">
        <v>15</v>
      </c>
      <c r="AJ518" s="62"/>
    </row>
    <row r="519" spans="34:36" x14ac:dyDescent="0.2">
      <c r="AH519" s="62">
        <v>77.989999999999995</v>
      </c>
      <c r="AI519" s="51">
        <v>29</v>
      </c>
      <c r="AJ519" s="62"/>
    </row>
    <row r="520" spans="34:36" x14ac:dyDescent="0.2">
      <c r="AH520" s="62">
        <v>23.97</v>
      </c>
      <c r="AI520" s="51">
        <v>37</v>
      </c>
      <c r="AJ520" s="62"/>
    </row>
    <row r="521" spans="34:36" x14ac:dyDescent="0.2">
      <c r="AH521" s="62">
        <v>36.99</v>
      </c>
      <c r="AI521" s="51">
        <v>44</v>
      </c>
      <c r="AJ521" s="62"/>
    </row>
    <row r="522" spans="34:36" x14ac:dyDescent="0.2">
      <c r="AH522" s="62">
        <v>17.98</v>
      </c>
      <c r="AI522" s="51">
        <v>15</v>
      </c>
      <c r="AJ522" s="62"/>
    </row>
    <row r="523" spans="34:36" x14ac:dyDescent="0.2">
      <c r="AH523" s="62">
        <v>77.989999999999995</v>
      </c>
      <c r="AI523" s="51">
        <v>18</v>
      </c>
      <c r="AJ523" s="62"/>
    </row>
    <row r="524" spans="34:36" x14ac:dyDescent="0.2">
      <c r="AH524" s="62">
        <v>61.98</v>
      </c>
      <c r="AI524" s="51">
        <v>7</v>
      </c>
      <c r="AJ524" s="62"/>
    </row>
    <row r="525" spans="34:36" x14ac:dyDescent="0.2">
      <c r="AH525" s="62">
        <v>44.97</v>
      </c>
      <c r="AI525" s="51">
        <v>13</v>
      </c>
      <c r="AJ525" s="62"/>
    </row>
    <row r="526" spans="34:36" x14ac:dyDescent="0.2">
      <c r="AH526" s="62">
        <v>47.97</v>
      </c>
      <c r="AI526" s="51">
        <v>24</v>
      </c>
      <c r="AJ526" s="62"/>
    </row>
    <row r="527" spans="34:36" x14ac:dyDescent="0.2">
      <c r="AH527" s="62">
        <v>29.97</v>
      </c>
      <c r="AI527" s="51">
        <v>9</v>
      </c>
      <c r="AJ527" s="62"/>
    </row>
    <row r="528" spans="34:36" x14ac:dyDescent="0.2">
      <c r="AH528" s="62">
        <v>19.97</v>
      </c>
      <c r="AI528" s="51">
        <v>40</v>
      </c>
      <c r="AJ528" s="62"/>
    </row>
    <row r="529" spans="34:36" x14ac:dyDescent="0.2">
      <c r="AH529" s="62">
        <v>63.98</v>
      </c>
      <c r="AI529" s="51">
        <v>35</v>
      </c>
      <c r="AJ529" s="62"/>
    </row>
    <row r="530" spans="34:36" x14ac:dyDescent="0.2">
      <c r="AH530" s="62">
        <v>81.99</v>
      </c>
      <c r="AI530" s="51">
        <v>47</v>
      </c>
      <c r="AJ530" s="62"/>
    </row>
    <row r="531" spans="34:36" x14ac:dyDescent="0.2">
      <c r="AH531" s="62">
        <v>33.99</v>
      </c>
      <c r="AI531" s="51">
        <v>28</v>
      </c>
      <c r="AJ531" s="62"/>
    </row>
    <row r="532" spans="34:36" x14ac:dyDescent="0.2">
      <c r="AH532" s="62">
        <v>51.98</v>
      </c>
      <c r="AI532" s="51">
        <v>24</v>
      </c>
      <c r="AJ532" s="62"/>
    </row>
    <row r="533" spans="34:36" x14ac:dyDescent="0.2">
      <c r="AH533" s="62">
        <v>84.98</v>
      </c>
      <c r="AI533" s="51">
        <v>23</v>
      </c>
      <c r="AJ533" s="62"/>
    </row>
    <row r="534" spans="34:36" x14ac:dyDescent="0.2">
      <c r="AH534" s="62">
        <v>37.979999999999997</v>
      </c>
      <c r="AI534" s="51">
        <v>45</v>
      </c>
      <c r="AJ534" s="62"/>
    </row>
    <row r="535" spans="34:36" x14ac:dyDescent="0.2">
      <c r="AH535" s="62">
        <v>77.98</v>
      </c>
      <c r="AI535" s="51">
        <v>28</v>
      </c>
      <c r="AJ535" s="62"/>
    </row>
    <row r="536" spans="34:36" x14ac:dyDescent="0.2">
      <c r="AH536" s="62">
        <v>1.97</v>
      </c>
      <c r="AI536" s="51">
        <v>34</v>
      </c>
      <c r="AJ536" s="62"/>
    </row>
    <row r="537" spans="34:36" x14ac:dyDescent="0.2">
      <c r="AH537" s="62">
        <v>41.97</v>
      </c>
      <c r="AI537" s="51">
        <v>31</v>
      </c>
      <c r="AJ537" s="62"/>
    </row>
    <row r="538" spans="34:36" x14ac:dyDescent="0.2">
      <c r="AH538" s="62">
        <v>64.989999999999995</v>
      </c>
      <c r="AI538" s="51">
        <v>14</v>
      </c>
      <c r="AJ538" s="62"/>
    </row>
    <row r="539" spans="34:36" x14ac:dyDescent="0.2">
      <c r="AH539" s="62">
        <v>65.98</v>
      </c>
      <c r="AI539" s="51">
        <v>3</v>
      </c>
      <c r="AJ539" s="62"/>
    </row>
    <row r="540" spans="34:36" x14ac:dyDescent="0.2">
      <c r="AH540" s="62">
        <v>61.99</v>
      </c>
      <c r="AI540" s="51">
        <v>25</v>
      </c>
      <c r="AJ540" s="62"/>
    </row>
    <row r="541" spans="34:36" x14ac:dyDescent="0.2">
      <c r="AH541" s="62">
        <v>28.98</v>
      </c>
      <c r="AI541" s="51">
        <v>13</v>
      </c>
      <c r="AJ541" s="62"/>
    </row>
    <row r="542" spans="34:36" x14ac:dyDescent="0.2">
      <c r="AH542" s="62">
        <v>8.99</v>
      </c>
      <c r="AI542" s="51">
        <v>11</v>
      </c>
      <c r="AJ542" s="62"/>
    </row>
    <row r="543" spans="34:36" x14ac:dyDescent="0.2">
      <c r="AH543" s="62">
        <v>46.97</v>
      </c>
      <c r="AI543" s="51">
        <v>7</v>
      </c>
      <c r="AJ543" s="62"/>
    </row>
    <row r="544" spans="34:36" x14ac:dyDescent="0.2">
      <c r="AH544" s="62">
        <v>30.97</v>
      </c>
      <c r="AI544" s="51">
        <v>4</v>
      </c>
      <c r="AJ544" s="62"/>
    </row>
    <row r="545" spans="34:36" x14ac:dyDescent="0.2">
      <c r="AH545" s="62">
        <v>63.97</v>
      </c>
      <c r="AI545" s="51">
        <v>19</v>
      </c>
      <c r="AJ545" s="62"/>
    </row>
    <row r="546" spans="34:36" x14ac:dyDescent="0.2">
      <c r="AH546" s="62">
        <v>63.99</v>
      </c>
      <c r="AI546" s="51">
        <v>48</v>
      </c>
      <c r="AJ546" s="62"/>
    </row>
    <row r="547" spans="34:36" x14ac:dyDescent="0.2">
      <c r="AH547" s="62">
        <v>53.97</v>
      </c>
      <c r="AI547" s="51">
        <v>27</v>
      </c>
      <c r="AJ547" s="62"/>
    </row>
    <row r="548" spans="34:36" x14ac:dyDescent="0.2">
      <c r="AH548" s="62">
        <v>95.97</v>
      </c>
      <c r="AI548" s="51">
        <v>4</v>
      </c>
      <c r="AJ548" s="62"/>
    </row>
    <row r="549" spans="34:36" x14ac:dyDescent="0.2">
      <c r="AH549" s="62">
        <v>16.98</v>
      </c>
      <c r="AI549" s="51">
        <v>29</v>
      </c>
      <c r="AJ549" s="62"/>
    </row>
    <row r="550" spans="34:36" x14ac:dyDescent="0.2">
      <c r="AH550" s="62">
        <v>61.98</v>
      </c>
      <c r="AI550" s="51">
        <v>11</v>
      </c>
      <c r="AJ550" s="62"/>
    </row>
    <row r="551" spans="34:36" x14ac:dyDescent="0.2">
      <c r="AH551" s="62">
        <v>68.97</v>
      </c>
      <c r="AI551" s="51">
        <v>46</v>
      </c>
      <c r="AJ551" s="62"/>
    </row>
    <row r="552" spans="34:36" x14ac:dyDescent="0.2">
      <c r="AH552" s="62">
        <v>36.97</v>
      </c>
      <c r="AI552" s="51">
        <v>32</v>
      </c>
      <c r="AJ552" s="62"/>
    </row>
    <row r="553" spans="34:36" x14ac:dyDescent="0.2">
      <c r="AH553" s="62">
        <v>72.98</v>
      </c>
      <c r="AI553" s="51">
        <v>19</v>
      </c>
      <c r="AJ553" s="62"/>
    </row>
    <row r="554" spans="34:36" x14ac:dyDescent="0.2">
      <c r="AH554" s="62">
        <v>55.97</v>
      </c>
      <c r="AI554" s="51">
        <v>1</v>
      </c>
      <c r="AJ554" s="62"/>
    </row>
    <row r="555" spans="34:36" x14ac:dyDescent="0.2">
      <c r="AH555" s="62">
        <v>57.97</v>
      </c>
      <c r="AI555" s="51">
        <v>38</v>
      </c>
      <c r="AJ555" s="62"/>
    </row>
    <row r="556" spans="34:36" x14ac:dyDescent="0.2">
      <c r="AH556" s="62">
        <v>48.97</v>
      </c>
      <c r="AI556" s="51">
        <v>4</v>
      </c>
      <c r="AJ556" s="62"/>
    </row>
    <row r="557" spans="34:36" x14ac:dyDescent="0.2">
      <c r="AH557" s="62">
        <v>68.97</v>
      </c>
      <c r="AI557" s="51">
        <v>29</v>
      </c>
      <c r="AJ557" s="62"/>
    </row>
    <row r="558" spans="34:36" x14ac:dyDescent="0.2">
      <c r="AH558" s="62">
        <v>20.99</v>
      </c>
      <c r="AI558" s="51">
        <v>45</v>
      </c>
      <c r="AJ558" s="62"/>
    </row>
    <row r="559" spans="34:36" x14ac:dyDescent="0.2">
      <c r="AH559" s="62">
        <v>50.97</v>
      </c>
      <c r="AI559" s="51">
        <v>42</v>
      </c>
      <c r="AJ559" s="62"/>
    </row>
    <row r="560" spans="34:36" x14ac:dyDescent="0.2">
      <c r="AH560" s="62">
        <v>39.99</v>
      </c>
      <c r="AI560" s="51">
        <v>38</v>
      </c>
      <c r="AJ560" s="62"/>
    </row>
    <row r="561" spans="34:36" x14ac:dyDescent="0.2">
      <c r="AH561" s="62">
        <v>58.99</v>
      </c>
      <c r="AI561" s="51">
        <v>13</v>
      </c>
      <c r="AJ561" s="62"/>
    </row>
    <row r="562" spans="34:36" x14ac:dyDescent="0.2">
      <c r="AH562" s="62">
        <v>96.97</v>
      </c>
      <c r="AI562" s="51">
        <v>5</v>
      </c>
      <c r="AJ562" s="62"/>
    </row>
    <row r="563" spans="34:36" x14ac:dyDescent="0.2">
      <c r="AH563" s="62">
        <v>54.97</v>
      </c>
      <c r="AI563" s="51">
        <v>50</v>
      </c>
      <c r="AJ563" s="62"/>
    </row>
    <row r="564" spans="34:36" x14ac:dyDescent="0.2">
      <c r="AH564" s="62">
        <v>51.99</v>
      </c>
      <c r="AI564" s="51">
        <v>45</v>
      </c>
      <c r="AJ564" s="62"/>
    </row>
    <row r="565" spans="34:36" x14ac:dyDescent="0.2">
      <c r="AH565" s="62">
        <v>61.97</v>
      </c>
      <c r="AI565" s="51">
        <v>5</v>
      </c>
      <c r="AJ565" s="62"/>
    </row>
    <row r="566" spans="34:36" x14ac:dyDescent="0.2">
      <c r="AH566" s="62">
        <v>96.99</v>
      </c>
      <c r="AI566" s="51">
        <v>16</v>
      </c>
      <c r="AJ566" s="62"/>
    </row>
    <row r="567" spans="34:36" x14ac:dyDescent="0.2">
      <c r="AH567" s="62">
        <v>25.98</v>
      </c>
      <c r="AI567" s="51">
        <v>12</v>
      </c>
      <c r="AJ567" s="62"/>
    </row>
    <row r="568" spans="34:36" x14ac:dyDescent="0.2">
      <c r="AH568" s="62">
        <v>70.989999999999995</v>
      </c>
      <c r="AI568" s="51">
        <v>15</v>
      </c>
      <c r="AJ568" s="62"/>
    </row>
    <row r="569" spans="34:36" x14ac:dyDescent="0.2">
      <c r="AH569" s="62">
        <v>16.97</v>
      </c>
      <c r="AI569" s="51">
        <v>9</v>
      </c>
      <c r="AJ569" s="62"/>
    </row>
    <row r="570" spans="34:36" x14ac:dyDescent="0.2">
      <c r="AH570" s="62">
        <v>38.979999999999997</v>
      </c>
      <c r="AI570" s="51">
        <v>45</v>
      </c>
      <c r="AJ570" s="62"/>
    </row>
    <row r="571" spans="34:36" x14ac:dyDescent="0.2">
      <c r="AH571" s="62">
        <v>73.98</v>
      </c>
      <c r="AI571" s="51">
        <v>19</v>
      </c>
      <c r="AJ571" s="62"/>
    </row>
    <row r="572" spans="34:36" x14ac:dyDescent="0.2">
      <c r="AH572" s="62">
        <v>73.98</v>
      </c>
      <c r="AI572" s="51">
        <v>47</v>
      </c>
      <c r="AJ572" s="62"/>
    </row>
    <row r="573" spans="34:36" x14ac:dyDescent="0.2">
      <c r="AH573" s="62">
        <v>65.97</v>
      </c>
      <c r="AI573" s="51">
        <v>11</v>
      </c>
      <c r="AJ573" s="62"/>
    </row>
    <row r="574" spans="34:36" x14ac:dyDescent="0.2">
      <c r="AH574" s="62">
        <v>56.97</v>
      </c>
      <c r="AI574" s="51">
        <v>46</v>
      </c>
      <c r="AJ574" s="62"/>
    </row>
    <row r="575" spans="34:36" x14ac:dyDescent="0.2">
      <c r="AH575" s="62">
        <v>12.99</v>
      </c>
      <c r="AI575" s="51">
        <v>29</v>
      </c>
      <c r="AJ575" s="62"/>
    </row>
    <row r="576" spans="34:36" x14ac:dyDescent="0.2">
      <c r="AH576" s="62">
        <v>57.97</v>
      </c>
      <c r="AI576" s="51">
        <v>24</v>
      </c>
      <c r="AJ576" s="62"/>
    </row>
    <row r="577" spans="34:36" x14ac:dyDescent="0.2">
      <c r="AH577" s="62">
        <v>32.979999999999997</v>
      </c>
      <c r="AI577" s="51">
        <v>23</v>
      </c>
      <c r="AJ577" s="62"/>
    </row>
    <row r="578" spans="34:36" x14ac:dyDescent="0.2">
      <c r="AH578" s="62">
        <v>41.99</v>
      </c>
      <c r="AI578" s="51">
        <v>39</v>
      </c>
      <c r="AJ578" s="62"/>
    </row>
    <row r="579" spans="34:36" x14ac:dyDescent="0.2">
      <c r="AH579" s="62">
        <v>84.98</v>
      </c>
      <c r="AI579" s="51">
        <v>4</v>
      </c>
      <c r="AJ579" s="62"/>
    </row>
    <row r="580" spans="34:36" x14ac:dyDescent="0.2">
      <c r="AH580" s="62">
        <v>93.99</v>
      </c>
      <c r="AI580" s="51">
        <v>47</v>
      </c>
      <c r="AJ580" s="62"/>
    </row>
    <row r="581" spans="34:36" x14ac:dyDescent="0.2">
      <c r="AH581" s="62">
        <v>7.98</v>
      </c>
      <c r="AI581" s="51">
        <v>32</v>
      </c>
      <c r="AJ581" s="62"/>
    </row>
    <row r="582" spans="34:36" x14ac:dyDescent="0.2">
      <c r="AH582" s="62">
        <v>14.99</v>
      </c>
      <c r="AI582" s="51">
        <v>31</v>
      </c>
      <c r="AJ582" s="62"/>
    </row>
    <row r="583" spans="34:36" x14ac:dyDescent="0.2">
      <c r="AH583" s="62">
        <v>91.97</v>
      </c>
      <c r="AI583" s="51">
        <v>25</v>
      </c>
      <c r="AJ583" s="62"/>
    </row>
    <row r="584" spans="34:36" x14ac:dyDescent="0.2">
      <c r="AH584" s="62">
        <v>1.99</v>
      </c>
      <c r="AI584" s="51">
        <v>50</v>
      </c>
      <c r="AJ584" s="62"/>
    </row>
    <row r="585" spans="34:36" x14ac:dyDescent="0.2">
      <c r="AH585" s="62">
        <v>41.98</v>
      </c>
      <c r="AI585" s="51">
        <v>1</v>
      </c>
      <c r="AJ585" s="62"/>
    </row>
    <row r="586" spans="34:36" x14ac:dyDescent="0.2">
      <c r="AH586" s="62">
        <v>9.9700000000000006</v>
      </c>
      <c r="AI586" s="51">
        <v>18</v>
      </c>
      <c r="AJ586" s="62"/>
    </row>
    <row r="587" spans="34:36" x14ac:dyDescent="0.2">
      <c r="AH587" s="62">
        <v>49.98</v>
      </c>
      <c r="AI587" s="51">
        <v>49</v>
      </c>
      <c r="AJ587" s="62"/>
    </row>
    <row r="588" spans="34:36" x14ac:dyDescent="0.2">
      <c r="AH588" s="62">
        <v>85.97</v>
      </c>
      <c r="AI588" s="51">
        <v>9</v>
      </c>
      <c r="AJ588" s="62"/>
    </row>
    <row r="589" spans="34:36" x14ac:dyDescent="0.2">
      <c r="AH589" s="62">
        <v>64.97</v>
      </c>
      <c r="AI589" s="51">
        <v>1</v>
      </c>
      <c r="AJ589" s="62"/>
    </row>
    <row r="590" spans="34:36" x14ac:dyDescent="0.2">
      <c r="AH590" s="62">
        <v>54.98</v>
      </c>
      <c r="AI590" s="51">
        <v>37</v>
      </c>
      <c r="AJ590" s="62"/>
    </row>
    <row r="591" spans="34:36" x14ac:dyDescent="0.2">
      <c r="AH591" s="62">
        <v>63.99</v>
      </c>
      <c r="AI591" s="51">
        <v>33</v>
      </c>
      <c r="AJ591" s="62"/>
    </row>
    <row r="592" spans="34:36" x14ac:dyDescent="0.2">
      <c r="AH592" s="62">
        <v>27.98</v>
      </c>
      <c r="AI592" s="51">
        <v>35</v>
      </c>
      <c r="AJ592" s="62"/>
    </row>
    <row r="593" spans="34:36" x14ac:dyDescent="0.2">
      <c r="AH593" s="62">
        <v>34.97</v>
      </c>
      <c r="AI593" s="51">
        <v>31</v>
      </c>
      <c r="AJ593" s="62"/>
    </row>
    <row r="594" spans="34:36" x14ac:dyDescent="0.2">
      <c r="AH594" s="62">
        <v>28.98</v>
      </c>
      <c r="AI594" s="51">
        <v>39</v>
      </c>
      <c r="AJ594" s="62"/>
    </row>
    <row r="595" spans="34:36" x14ac:dyDescent="0.2">
      <c r="AH595" s="62">
        <v>55.98</v>
      </c>
      <c r="AI595" s="51">
        <v>3</v>
      </c>
      <c r="AJ595" s="62"/>
    </row>
    <row r="596" spans="34:36" x14ac:dyDescent="0.2">
      <c r="AH596" s="62">
        <v>68.98</v>
      </c>
      <c r="AI596" s="51">
        <v>34</v>
      </c>
      <c r="AJ596" s="62"/>
    </row>
    <row r="597" spans="34:36" x14ac:dyDescent="0.2">
      <c r="AH597" s="62">
        <v>7.98</v>
      </c>
      <c r="AI597" s="51">
        <v>21</v>
      </c>
      <c r="AJ597" s="62"/>
    </row>
    <row r="598" spans="34:36" x14ac:dyDescent="0.2">
      <c r="AH598" s="62">
        <v>70.989999999999995</v>
      </c>
      <c r="AI598" s="51">
        <v>16</v>
      </c>
      <c r="AJ598" s="62"/>
    </row>
    <row r="599" spans="34:36" x14ac:dyDescent="0.2">
      <c r="AH599" s="62">
        <v>42.99</v>
      </c>
      <c r="AI599" s="51">
        <v>41</v>
      </c>
      <c r="AJ599" s="62"/>
    </row>
    <row r="600" spans="34:36" x14ac:dyDescent="0.2">
      <c r="AH600" s="62">
        <v>59.97</v>
      </c>
      <c r="AI600" s="51">
        <v>32</v>
      </c>
      <c r="AJ600" s="62"/>
    </row>
    <row r="601" spans="34:36" x14ac:dyDescent="0.2">
      <c r="AH601" s="62">
        <v>37.979999999999997</v>
      </c>
      <c r="AI601" s="51">
        <v>2</v>
      </c>
      <c r="AJ601" s="62"/>
    </row>
    <row r="602" spans="34:36" x14ac:dyDescent="0.2">
      <c r="AH602" s="62">
        <v>67.97</v>
      </c>
      <c r="AI602" s="51">
        <v>29</v>
      </c>
      <c r="AJ602" s="62"/>
    </row>
    <row r="603" spans="34:36" x14ac:dyDescent="0.2">
      <c r="AH603" s="62">
        <v>40.97</v>
      </c>
      <c r="AI603" s="51">
        <v>23</v>
      </c>
      <c r="AJ603" s="62"/>
    </row>
    <row r="604" spans="34:36" x14ac:dyDescent="0.2">
      <c r="AH604" s="62">
        <v>49.98</v>
      </c>
      <c r="AI604" s="51">
        <v>48</v>
      </c>
      <c r="AJ604" s="62"/>
    </row>
    <row r="605" spans="34:36" x14ac:dyDescent="0.2">
      <c r="AH605" s="62">
        <v>41.99</v>
      </c>
      <c r="AI605" s="51">
        <v>9</v>
      </c>
      <c r="AJ605" s="62"/>
    </row>
    <row r="606" spans="34:36" x14ac:dyDescent="0.2">
      <c r="AH606" s="62">
        <v>17.97</v>
      </c>
      <c r="AI606" s="51">
        <v>19</v>
      </c>
      <c r="AJ606" s="62"/>
    </row>
    <row r="607" spans="34:36" x14ac:dyDescent="0.2">
      <c r="AH607" s="62">
        <v>63.98</v>
      </c>
      <c r="AI607" s="51">
        <v>7</v>
      </c>
      <c r="AJ607" s="62"/>
    </row>
    <row r="608" spans="34:36" x14ac:dyDescent="0.2">
      <c r="AH608" s="62">
        <v>7.97</v>
      </c>
      <c r="AI608" s="51">
        <v>46</v>
      </c>
      <c r="AJ608" s="62"/>
    </row>
    <row r="609" spans="34:36" x14ac:dyDescent="0.2">
      <c r="AH609" s="62">
        <v>12.99</v>
      </c>
      <c r="AI609" s="51">
        <v>47</v>
      </c>
      <c r="AJ609" s="62"/>
    </row>
    <row r="610" spans="34:36" x14ac:dyDescent="0.2">
      <c r="AH610" s="62">
        <v>33.99</v>
      </c>
      <c r="AI610" s="51">
        <v>17</v>
      </c>
      <c r="AJ610" s="62"/>
    </row>
    <row r="611" spans="34:36" x14ac:dyDescent="0.2">
      <c r="AH611" s="62">
        <v>60.97</v>
      </c>
      <c r="AI611" s="51">
        <v>6</v>
      </c>
      <c r="AJ611" s="62"/>
    </row>
    <row r="612" spans="34:36" x14ac:dyDescent="0.2">
      <c r="AH612" s="62">
        <v>68.989999999999995</v>
      </c>
      <c r="AI612" s="51">
        <v>43</v>
      </c>
      <c r="AJ612" s="62"/>
    </row>
    <row r="613" spans="34:36" x14ac:dyDescent="0.2">
      <c r="AH613" s="62">
        <v>45.98</v>
      </c>
      <c r="AI613" s="51">
        <v>16</v>
      </c>
      <c r="AJ613" s="62"/>
    </row>
    <row r="614" spans="34:36" x14ac:dyDescent="0.2">
      <c r="AH614" s="62">
        <v>8.98</v>
      </c>
      <c r="AI614" s="51">
        <v>39</v>
      </c>
      <c r="AJ614" s="62"/>
    </row>
    <row r="615" spans="34:36" x14ac:dyDescent="0.2">
      <c r="AH615" s="62">
        <v>45.98</v>
      </c>
      <c r="AI615" s="51">
        <v>36</v>
      </c>
      <c r="AJ615" s="62"/>
    </row>
    <row r="616" spans="34:36" x14ac:dyDescent="0.2">
      <c r="AH616" s="62">
        <v>23.97</v>
      </c>
      <c r="AI616" s="51">
        <v>3</v>
      </c>
      <c r="AJ616" s="62"/>
    </row>
    <row r="617" spans="34:36" x14ac:dyDescent="0.2">
      <c r="AH617" s="62">
        <v>71.97</v>
      </c>
      <c r="AI617" s="51">
        <v>6</v>
      </c>
      <c r="AJ617" s="62"/>
    </row>
    <row r="618" spans="34:36" x14ac:dyDescent="0.2">
      <c r="AH618" s="62">
        <v>9.9700000000000006</v>
      </c>
      <c r="AI618" s="51">
        <v>34</v>
      </c>
      <c r="AJ618" s="62"/>
    </row>
    <row r="619" spans="34:36" x14ac:dyDescent="0.2">
      <c r="AH619" s="62">
        <v>42.98</v>
      </c>
      <c r="AI619" s="51">
        <v>16</v>
      </c>
      <c r="AJ619" s="62"/>
    </row>
    <row r="620" spans="34:36" x14ac:dyDescent="0.2">
      <c r="AH620" s="62">
        <v>82.97</v>
      </c>
      <c r="AI620" s="51">
        <v>36</v>
      </c>
      <c r="AJ620" s="62"/>
    </row>
    <row r="621" spans="34:36" x14ac:dyDescent="0.2">
      <c r="AH621" s="62">
        <v>66.97</v>
      </c>
      <c r="AI621" s="51">
        <v>31</v>
      </c>
      <c r="AJ621" s="62"/>
    </row>
    <row r="622" spans="34:36" x14ac:dyDescent="0.2">
      <c r="AH622" s="62">
        <v>48.99</v>
      </c>
      <c r="AI622" s="51">
        <v>34</v>
      </c>
      <c r="AJ622" s="62"/>
    </row>
    <row r="623" spans="34:36" x14ac:dyDescent="0.2">
      <c r="AH623" s="62">
        <v>19.98</v>
      </c>
      <c r="AI623" s="51">
        <v>4</v>
      </c>
      <c r="AJ623" s="62"/>
    </row>
    <row r="624" spans="34:36" x14ac:dyDescent="0.2">
      <c r="AH624" s="62">
        <v>24.99</v>
      </c>
      <c r="AI624" s="51">
        <v>49</v>
      </c>
      <c r="AJ624" s="62"/>
    </row>
    <row r="625" spans="34:36" x14ac:dyDescent="0.2">
      <c r="AH625" s="62">
        <v>75.989999999999995</v>
      </c>
      <c r="AI625" s="51">
        <v>25</v>
      </c>
      <c r="AJ625" s="62"/>
    </row>
    <row r="626" spans="34:36" x14ac:dyDescent="0.2">
      <c r="AH626" s="62">
        <v>86.97</v>
      </c>
      <c r="AI626" s="51">
        <v>15</v>
      </c>
      <c r="AJ626" s="62"/>
    </row>
    <row r="627" spans="34:36" x14ac:dyDescent="0.2">
      <c r="AH627" s="62">
        <v>95.97</v>
      </c>
      <c r="AI627" s="51">
        <v>24</v>
      </c>
      <c r="AJ627" s="62"/>
    </row>
    <row r="628" spans="34:36" x14ac:dyDescent="0.2">
      <c r="AH628" s="62">
        <v>90.99</v>
      </c>
      <c r="AI628" s="51">
        <v>36</v>
      </c>
      <c r="AJ628" s="62"/>
    </row>
    <row r="629" spans="34:36" x14ac:dyDescent="0.2">
      <c r="AH629" s="62">
        <v>49.99</v>
      </c>
      <c r="AI629" s="51">
        <v>18</v>
      </c>
      <c r="AJ629" s="62"/>
    </row>
    <row r="630" spans="34:36" x14ac:dyDescent="0.2">
      <c r="AH630" s="62">
        <v>41.99</v>
      </c>
      <c r="AI630" s="51">
        <v>7</v>
      </c>
      <c r="AJ630" s="62"/>
    </row>
    <row r="631" spans="34:36" x14ac:dyDescent="0.2">
      <c r="AH631" s="62">
        <v>92.99</v>
      </c>
      <c r="AI631" s="51">
        <v>8</v>
      </c>
      <c r="AJ631" s="62"/>
    </row>
    <row r="632" spans="34:36" x14ac:dyDescent="0.2">
      <c r="AH632" s="62">
        <v>30.99</v>
      </c>
      <c r="AI632" s="51">
        <v>21</v>
      </c>
      <c r="AJ632" s="62"/>
    </row>
    <row r="633" spans="34:36" x14ac:dyDescent="0.2">
      <c r="AH633" s="62">
        <v>51.99</v>
      </c>
      <c r="AI633" s="51">
        <v>41</v>
      </c>
      <c r="AJ633" s="62"/>
    </row>
    <row r="634" spans="34:36" x14ac:dyDescent="0.2">
      <c r="AH634" s="62">
        <v>69.98</v>
      </c>
      <c r="AI634" s="51">
        <v>13</v>
      </c>
      <c r="AJ634" s="62"/>
    </row>
    <row r="635" spans="34:36" x14ac:dyDescent="0.2">
      <c r="AH635" s="62">
        <v>7.98</v>
      </c>
      <c r="AI635" s="51">
        <v>5</v>
      </c>
      <c r="AJ635" s="62"/>
    </row>
    <row r="636" spans="34:36" x14ac:dyDescent="0.2">
      <c r="AH636" s="62">
        <v>15.99</v>
      </c>
      <c r="AI636" s="51">
        <v>40</v>
      </c>
      <c r="AJ636" s="62"/>
    </row>
    <row r="637" spans="34:36" x14ac:dyDescent="0.2">
      <c r="AH637" s="62">
        <v>3.97</v>
      </c>
      <c r="AI637" s="51">
        <v>23</v>
      </c>
      <c r="AJ637" s="62"/>
    </row>
    <row r="638" spans="34:36" x14ac:dyDescent="0.2">
      <c r="AH638" s="62">
        <v>33.979999999999997</v>
      </c>
      <c r="AI638" s="51">
        <v>33</v>
      </c>
      <c r="AJ638" s="62"/>
    </row>
    <row r="639" spans="34:36" x14ac:dyDescent="0.2">
      <c r="AH639" s="62">
        <v>8.99</v>
      </c>
      <c r="AI639" s="51">
        <v>21</v>
      </c>
      <c r="AJ639" s="62"/>
    </row>
    <row r="640" spans="34:36" x14ac:dyDescent="0.2">
      <c r="AH640" s="62">
        <v>39.979999999999997</v>
      </c>
      <c r="AI640" s="51">
        <v>1</v>
      </c>
      <c r="AJ640" s="62"/>
    </row>
    <row r="641" spans="34:36" x14ac:dyDescent="0.2">
      <c r="AH641" s="62">
        <v>20.98</v>
      </c>
      <c r="AI641" s="51">
        <v>33</v>
      </c>
      <c r="AJ641" s="62"/>
    </row>
    <row r="642" spans="34:36" x14ac:dyDescent="0.2">
      <c r="AH642" s="62">
        <v>96.97</v>
      </c>
      <c r="AI642" s="51">
        <v>29</v>
      </c>
      <c r="AJ642" s="62"/>
    </row>
    <row r="643" spans="34:36" x14ac:dyDescent="0.2">
      <c r="AH643" s="62">
        <v>16.97</v>
      </c>
      <c r="AI643" s="51">
        <v>35</v>
      </c>
      <c r="AJ643" s="62"/>
    </row>
    <row r="644" spans="34:36" x14ac:dyDescent="0.2">
      <c r="AH644" s="62">
        <v>36.979999999999997</v>
      </c>
      <c r="AI644" s="51">
        <v>38</v>
      </c>
      <c r="AJ644" s="62"/>
    </row>
    <row r="645" spans="34:36" x14ac:dyDescent="0.2">
      <c r="AH645" s="62">
        <v>26.97</v>
      </c>
      <c r="AI645" s="51">
        <v>4</v>
      </c>
      <c r="AJ645" s="62"/>
    </row>
    <row r="646" spans="34:36" x14ac:dyDescent="0.2">
      <c r="AH646" s="62">
        <v>63.98</v>
      </c>
      <c r="AI646" s="51">
        <v>47</v>
      </c>
      <c r="AJ646" s="62"/>
    </row>
    <row r="647" spans="34:36" x14ac:dyDescent="0.2">
      <c r="AH647" s="62">
        <v>59.97</v>
      </c>
      <c r="AI647" s="51">
        <v>13</v>
      </c>
      <c r="AJ647" s="62"/>
    </row>
    <row r="648" spans="34:36" x14ac:dyDescent="0.2">
      <c r="AH648" s="62">
        <v>56.97</v>
      </c>
      <c r="AI648" s="51">
        <v>11</v>
      </c>
      <c r="AJ648" s="62"/>
    </row>
    <row r="649" spans="34:36" x14ac:dyDescent="0.2">
      <c r="AH649" s="62">
        <v>84.97</v>
      </c>
      <c r="AI649" s="51">
        <v>7</v>
      </c>
      <c r="AJ649" s="62"/>
    </row>
    <row r="650" spans="34:36" x14ac:dyDescent="0.2">
      <c r="AH650" s="62">
        <v>25.97</v>
      </c>
      <c r="AI650" s="51">
        <v>18</v>
      </c>
      <c r="AJ650" s="62"/>
    </row>
    <row r="651" spans="34:36" x14ac:dyDescent="0.2">
      <c r="AH651" s="62">
        <v>10.98</v>
      </c>
      <c r="AI651" s="51">
        <v>50</v>
      </c>
      <c r="AJ651" s="62"/>
    </row>
    <row r="652" spans="34:36" x14ac:dyDescent="0.2">
      <c r="AH652" s="62">
        <v>27.98</v>
      </c>
      <c r="AI652" s="51">
        <v>36</v>
      </c>
      <c r="AJ652" s="62"/>
    </row>
    <row r="653" spans="34:36" x14ac:dyDescent="0.2">
      <c r="AH653" s="62">
        <v>91.97</v>
      </c>
      <c r="AI653" s="51">
        <v>23</v>
      </c>
      <c r="AJ653" s="62"/>
    </row>
    <row r="654" spans="34:36" x14ac:dyDescent="0.2">
      <c r="AH654" s="62">
        <v>74.989999999999995</v>
      </c>
      <c r="AI654" s="51">
        <v>16</v>
      </c>
      <c r="AJ654" s="62"/>
    </row>
    <row r="655" spans="34:36" x14ac:dyDescent="0.2">
      <c r="AH655" s="62">
        <v>8.98</v>
      </c>
      <c r="AI655" s="51">
        <v>18</v>
      </c>
      <c r="AJ655" s="62"/>
    </row>
    <row r="656" spans="34:36" x14ac:dyDescent="0.2">
      <c r="AH656" s="62">
        <v>77.98</v>
      </c>
      <c r="AI656" s="51">
        <v>13</v>
      </c>
      <c r="AJ656" s="62"/>
    </row>
    <row r="657" spans="34:36" x14ac:dyDescent="0.2">
      <c r="AH657" s="62">
        <v>62.98</v>
      </c>
      <c r="AI657" s="51">
        <v>6</v>
      </c>
      <c r="AJ657" s="62"/>
    </row>
    <row r="658" spans="34:36" x14ac:dyDescent="0.2">
      <c r="AH658" s="62">
        <v>49.99</v>
      </c>
      <c r="AI658" s="51">
        <v>15</v>
      </c>
      <c r="AJ658" s="62"/>
    </row>
    <row r="659" spans="34:36" x14ac:dyDescent="0.2">
      <c r="AH659" s="62">
        <v>50.99</v>
      </c>
      <c r="AI659" s="51">
        <v>49</v>
      </c>
      <c r="AJ659" s="62"/>
    </row>
    <row r="660" spans="34:36" x14ac:dyDescent="0.2">
      <c r="AH660" s="62">
        <v>1.99</v>
      </c>
      <c r="AI660" s="51">
        <v>12</v>
      </c>
      <c r="AJ660" s="62"/>
    </row>
    <row r="661" spans="34:36" x14ac:dyDescent="0.2">
      <c r="AH661" s="62">
        <v>46.97</v>
      </c>
      <c r="AI661" s="51">
        <v>40</v>
      </c>
      <c r="AJ661" s="62"/>
    </row>
    <row r="662" spans="34:36" x14ac:dyDescent="0.2">
      <c r="AH662" s="62">
        <v>85.99</v>
      </c>
      <c r="AI662" s="51">
        <v>40</v>
      </c>
      <c r="AJ662" s="62"/>
    </row>
    <row r="663" spans="34:36" x14ac:dyDescent="0.2">
      <c r="AH663" s="62">
        <v>45.98</v>
      </c>
      <c r="AI663" s="51">
        <v>22</v>
      </c>
      <c r="AJ663" s="62"/>
    </row>
    <row r="664" spans="34:36" x14ac:dyDescent="0.2">
      <c r="AH664" s="62">
        <v>22.97</v>
      </c>
      <c r="AI664" s="51">
        <v>16</v>
      </c>
      <c r="AJ664" s="62"/>
    </row>
    <row r="665" spans="34:36" x14ac:dyDescent="0.2">
      <c r="AH665" s="62">
        <v>20.99</v>
      </c>
      <c r="AI665" s="51">
        <v>35</v>
      </c>
      <c r="AJ665" s="62"/>
    </row>
    <row r="666" spans="34:36" x14ac:dyDescent="0.2">
      <c r="AH666" s="62">
        <v>25.99</v>
      </c>
      <c r="AI666" s="51">
        <v>38</v>
      </c>
      <c r="AJ666" s="62"/>
    </row>
    <row r="667" spans="34:36" x14ac:dyDescent="0.2">
      <c r="AH667" s="62">
        <v>77.97</v>
      </c>
      <c r="AI667" s="51">
        <v>21</v>
      </c>
      <c r="AJ667" s="62"/>
    </row>
    <row r="668" spans="34:36" x14ac:dyDescent="0.2">
      <c r="AH668" s="62">
        <v>71.97</v>
      </c>
      <c r="AI668" s="51">
        <v>39</v>
      </c>
      <c r="AJ668" s="62"/>
    </row>
    <row r="669" spans="34:36" x14ac:dyDescent="0.2">
      <c r="AH669" s="62">
        <v>74.97</v>
      </c>
      <c r="AI669" s="51">
        <v>23</v>
      </c>
      <c r="AJ669" s="62"/>
    </row>
    <row r="670" spans="34:36" x14ac:dyDescent="0.2">
      <c r="AH670" s="62">
        <v>62.99</v>
      </c>
      <c r="AI670" s="51">
        <v>27</v>
      </c>
      <c r="AJ670" s="62"/>
    </row>
    <row r="671" spans="34:36" x14ac:dyDescent="0.2">
      <c r="AH671" s="62">
        <v>50.97</v>
      </c>
      <c r="AI671" s="51">
        <v>40</v>
      </c>
      <c r="AJ671" s="62"/>
    </row>
    <row r="672" spans="34:36" x14ac:dyDescent="0.2">
      <c r="AH672" s="62">
        <v>87.98</v>
      </c>
      <c r="AI672" s="51">
        <v>37</v>
      </c>
      <c r="AJ672" s="62"/>
    </row>
    <row r="673" spans="34:36" x14ac:dyDescent="0.2">
      <c r="AH673" s="62">
        <v>23.97</v>
      </c>
      <c r="AI673" s="51">
        <v>37</v>
      </c>
      <c r="AJ673" s="62"/>
    </row>
    <row r="674" spans="34:36" x14ac:dyDescent="0.2">
      <c r="AH674" s="62">
        <v>1.98</v>
      </c>
      <c r="AI674" s="51">
        <v>19</v>
      </c>
      <c r="AJ674" s="62"/>
    </row>
    <row r="675" spans="34:36" x14ac:dyDescent="0.2">
      <c r="AH675" s="62">
        <v>16.989999999999998</v>
      </c>
      <c r="AI675" s="51">
        <v>12</v>
      </c>
      <c r="AJ675" s="62"/>
    </row>
    <row r="676" spans="34:36" x14ac:dyDescent="0.2">
      <c r="AH676" s="62">
        <v>3.98</v>
      </c>
      <c r="AI676" s="51">
        <v>3</v>
      </c>
      <c r="AJ676" s="62"/>
    </row>
    <row r="677" spans="34:36" x14ac:dyDescent="0.2">
      <c r="AH677" s="62">
        <v>78.97</v>
      </c>
      <c r="AI677" s="51">
        <v>4</v>
      </c>
      <c r="AJ677" s="62"/>
    </row>
    <row r="678" spans="34:36" x14ac:dyDescent="0.2">
      <c r="AH678" s="62">
        <v>29.98</v>
      </c>
      <c r="AI678" s="51">
        <v>44</v>
      </c>
      <c r="AJ678" s="62"/>
    </row>
    <row r="679" spans="34:36" x14ac:dyDescent="0.2">
      <c r="AH679" s="62">
        <v>45.98</v>
      </c>
      <c r="AI679" s="51">
        <v>40</v>
      </c>
      <c r="AJ679" s="62"/>
    </row>
    <row r="680" spans="34:36" x14ac:dyDescent="0.2">
      <c r="AH680" s="62">
        <v>3.99</v>
      </c>
      <c r="AI680" s="51">
        <v>42</v>
      </c>
      <c r="AJ680" s="62"/>
    </row>
    <row r="681" spans="34:36" x14ac:dyDescent="0.2">
      <c r="AH681" s="62">
        <v>82.99</v>
      </c>
      <c r="AI681" s="51">
        <v>6</v>
      </c>
      <c r="AJ681" s="62"/>
    </row>
    <row r="682" spans="34:36" x14ac:dyDescent="0.2">
      <c r="AH682" s="62">
        <v>37.979999999999997</v>
      </c>
      <c r="AI682" s="51">
        <v>8</v>
      </c>
      <c r="AJ682" s="62"/>
    </row>
    <row r="683" spans="34:36" x14ac:dyDescent="0.2">
      <c r="AH683" s="62">
        <v>27.98</v>
      </c>
      <c r="AI683" s="51">
        <v>43</v>
      </c>
      <c r="AJ683" s="62"/>
    </row>
    <row r="684" spans="34:36" x14ac:dyDescent="0.2">
      <c r="AH684" s="62">
        <v>29.97</v>
      </c>
      <c r="AI684" s="51">
        <v>14</v>
      </c>
      <c r="AJ684" s="62"/>
    </row>
    <row r="685" spans="34:36" x14ac:dyDescent="0.2">
      <c r="AH685" s="62">
        <v>63.98</v>
      </c>
      <c r="AI685" s="51">
        <v>41</v>
      </c>
      <c r="AJ685" s="62"/>
    </row>
    <row r="686" spans="34:36" x14ac:dyDescent="0.2">
      <c r="AH686" s="62">
        <v>97.98</v>
      </c>
      <c r="AI686" s="51">
        <v>41</v>
      </c>
      <c r="AJ686" s="62"/>
    </row>
    <row r="687" spans="34:36" x14ac:dyDescent="0.2">
      <c r="AH687" s="62">
        <v>54.99</v>
      </c>
      <c r="AI687" s="51">
        <v>35</v>
      </c>
      <c r="AJ687" s="62"/>
    </row>
    <row r="688" spans="34:36" x14ac:dyDescent="0.2">
      <c r="AH688" s="62">
        <v>30.99</v>
      </c>
      <c r="AI688" s="51">
        <v>19</v>
      </c>
      <c r="AJ688" s="62"/>
    </row>
    <row r="689" spans="34:36" x14ac:dyDescent="0.2">
      <c r="AH689" s="62">
        <v>89.97</v>
      </c>
      <c r="AI689" s="51">
        <v>31</v>
      </c>
      <c r="AJ689" s="62"/>
    </row>
    <row r="690" spans="34:36" x14ac:dyDescent="0.2">
      <c r="AH690" s="62">
        <v>15.98</v>
      </c>
      <c r="AI690" s="51">
        <v>16</v>
      </c>
      <c r="AJ690" s="62"/>
    </row>
    <row r="691" spans="34:36" x14ac:dyDescent="0.2">
      <c r="AH691" s="62">
        <v>48.97</v>
      </c>
      <c r="AI691" s="51">
        <v>15</v>
      </c>
      <c r="AJ691" s="62"/>
    </row>
    <row r="692" spans="34:36" x14ac:dyDescent="0.2">
      <c r="AH692" s="62">
        <v>41.99</v>
      </c>
      <c r="AI692" s="51">
        <v>42</v>
      </c>
      <c r="AJ692" s="62"/>
    </row>
    <row r="693" spans="34:36" x14ac:dyDescent="0.2">
      <c r="AH693" s="62">
        <v>42.97</v>
      </c>
      <c r="AI693" s="51">
        <v>10</v>
      </c>
      <c r="AJ693" s="62"/>
    </row>
    <row r="694" spans="34:36" x14ac:dyDescent="0.2">
      <c r="AH694" s="62">
        <v>4.97</v>
      </c>
      <c r="AI694" s="51">
        <v>23</v>
      </c>
      <c r="AJ694" s="62"/>
    </row>
    <row r="695" spans="34:36" x14ac:dyDescent="0.2">
      <c r="AH695" s="62">
        <v>12.97</v>
      </c>
      <c r="AI695" s="51">
        <v>40</v>
      </c>
      <c r="AJ695" s="62"/>
    </row>
    <row r="696" spans="34:36" x14ac:dyDescent="0.2">
      <c r="AH696" s="62">
        <v>87.98</v>
      </c>
      <c r="AI696" s="51">
        <v>35</v>
      </c>
      <c r="AJ696" s="62"/>
    </row>
    <row r="697" spans="34:36" x14ac:dyDescent="0.2">
      <c r="AH697" s="62">
        <v>85.97</v>
      </c>
      <c r="AI697" s="51">
        <v>43</v>
      </c>
      <c r="AJ697" s="62"/>
    </row>
    <row r="698" spans="34:36" x14ac:dyDescent="0.2">
      <c r="AH698" s="62">
        <v>94.99</v>
      </c>
      <c r="AI698" s="51">
        <v>49</v>
      </c>
      <c r="AJ698" s="62"/>
    </row>
    <row r="699" spans="34:36" x14ac:dyDescent="0.2">
      <c r="AH699" s="62">
        <v>64.98</v>
      </c>
      <c r="AI699" s="51">
        <v>37</v>
      </c>
      <c r="AJ699" s="62"/>
    </row>
    <row r="700" spans="34:36" x14ac:dyDescent="0.2">
      <c r="AH700" s="62">
        <v>72.97</v>
      </c>
      <c r="AI700" s="51">
        <v>21</v>
      </c>
      <c r="AJ700" s="62"/>
    </row>
    <row r="701" spans="34:36" x14ac:dyDescent="0.2">
      <c r="AH701" s="62">
        <v>98.98</v>
      </c>
      <c r="AI701" s="51">
        <v>40</v>
      </c>
      <c r="AJ701" s="62"/>
    </row>
    <row r="702" spans="34:36" x14ac:dyDescent="0.2">
      <c r="AH702" s="62">
        <v>57.97</v>
      </c>
      <c r="AI702" s="51">
        <v>26</v>
      </c>
      <c r="AJ702" s="62"/>
    </row>
    <row r="703" spans="34:36" x14ac:dyDescent="0.2">
      <c r="AH703" s="62">
        <v>5.98</v>
      </c>
      <c r="AI703" s="51">
        <v>39</v>
      </c>
      <c r="AJ703" s="62"/>
    </row>
    <row r="704" spans="34:36" x14ac:dyDescent="0.2">
      <c r="AH704" s="62">
        <v>1.98</v>
      </c>
      <c r="AI704" s="51">
        <v>30</v>
      </c>
      <c r="AJ704" s="62"/>
    </row>
    <row r="705" spans="34:36" x14ac:dyDescent="0.2">
      <c r="AH705" s="62">
        <v>84.99</v>
      </c>
      <c r="AI705" s="51">
        <v>36</v>
      </c>
      <c r="AJ705" s="62"/>
    </row>
    <row r="706" spans="34:36" x14ac:dyDescent="0.2">
      <c r="AH706" s="62">
        <v>59.99</v>
      </c>
      <c r="AI706" s="51">
        <v>43</v>
      </c>
      <c r="AJ706" s="62"/>
    </row>
    <row r="707" spans="34:36" x14ac:dyDescent="0.2">
      <c r="AH707" s="62">
        <v>24.98</v>
      </c>
      <c r="AI707" s="51">
        <v>20</v>
      </c>
      <c r="AJ707" s="62"/>
    </row>
    <row r="708" spans="34:36" x14ac:dyDescent="0.2">
      <c r="AH708" s="62">
        <v>38.97</v>
      </c>
      <c r="AI708" s="51">
        <v>36</v>
      </c>
      <c r="AJ708" s="62"/>
    </row>
    <row r="709" spans="34:36" x14ac:dyDescent="0.2">
      <c r="AH709" s="62">
        <v>54.98</v>
      </c>
      <c r="AI709" s="51">
        <v>9</v>
      </c>
      <c r="AJ709" s="62"/>
    </row>
    <row r="710" spans="34:36" x14ac:dyDescent="0.2">
      <c r="AH710" s="62">
        <v>26.99</v>
      </c>
      <c r="AI710" s="51">
        <v>34</v>
      </c>
      <c r="AJ710" s="62"/>
    </row>
    <row r="711" spans="34:36" x14ac:dyDescent="0.2">
      <c r="AH711" s="62">
        <v>1.99</v>
      </c>
      <c r="AI711" s="51">
        <v>4</v>
      </c>
      <c r="AJ711" s="62"/>
    </row>
    <row r="712" spans="34:36" x14ac:dyDescent="0.2">
      <c r="AH712" s="62">
        <v>93.99</v>
      </c>
      <c r="AI712" s="51">
        <v>43</v>
      </c>
      <c r="AJ712" s="62"/>
    </row>
    <row r="713" spans="34:36" x14ac:dyDescent="0.2">
      <c r="AH713" s="62">
        <v>18.98</v>
      </c>
      <c r="AI713" s="51">
        <v>31</v>
      </c>
      <c r="AJ713" s="62"/>
    </row>
    <row r="714" spans="34:36" x14ac:dyDescent="0.2">
      <c r="AH714" s="62">
        <v>4.99</v>
      </c>
      <c r="AI714" s="51">
        <v>11</v>
      </c>
      <c r="AJ714" s="62"/>
    </row>
    <row r="715" spans="34:36" x14ac:dyDescent="0.2">
      <c r="AH715" s="62">
        <v>94.98</v>
      </c>
      <c r="AI715" s="51">
        <v>26</v>
      </c>
      <c r="AJ715" s="62"/>
    </row>
    <row r="716" spans="34:36" x14ac:dyDescent="0.2">
      <c r="AH716" s="62">
        <v>27.98</v>
      </c>
      <c r="AI716" s="51">
        <v>35</v>
      </c>
      <c r="AJ716" s="62"/>
    </row>
    <row r="717" spans="34:36" x14ac:dyDescent="0.2">
      <c r="AH717" s="62">
        <v>70.989999999999995</v>
      </c>
      <c r="AI717" s="51">
        <v>8</v>
      </c>
      <c r="AJ717" s="62"/>
    </row>
    <row r="718" spans="34:36" x14ac:dyDescent="0.2">
      <c r="AH718" s="62">
        <v>22.99</v>
      </c>
      <c r="AI718" s="51">
        <v>46</v>
      </c>
      <c r="AJ718" s="62"/>
    </row>
    <row r="719" spans="34:36" x14ac:dyDescent="0.2">
      <c r="AH719" s="62">
        <v>80.98</v>
      </c>
      <c r="AI719" s="51">
        <v>30</v>
      </c>
      <c r="AJ719" s="62"/>
    </row>
    <row r="720" spans="34:36" x14ac:dyDescent="0.2">
      <c r="AH720" s="62">
        <v>37.97</v>
      </c>
      <c r="AI720" s="51">
        <v>9</v>
      </c>
      <c r="AJ720" s="62"/>
    </row>
    <row r="721" spans="34:36" x14ac:dyDescent="0.2">
      <c r="AH721" s="62">
        <v>66.97</v>
      </c>
      <c r="AI721" s="51">
        <v>24</v>
      </c>
      <c r="AJ721" s="62"/>
    </row>
    <row r="722" spans="34:36" x14ac:dyDescent="0.2">
      <c r="AH722" s="62">
        <v>93.97</v>
      </c>
      <c r="AI722" s="51">
        <v>22</v>
      </c>
      <c r="AJ722" s="62"/>
    </row>
    <row r="723" spans="34:36" x14ac:dyDescent="0.2">
      <c r="AH723" s="62">
        <v>9.98</v>
      </c>
      <c r="AI723" s="51">
        <v>45</v>
      </c>
      <c r="AJ723" s="62"/>
    </row>
    <row r="724" spans="34:36" x14ac:dyDescent="0.2">
      <c r="AH724" s="62">
        <v>60.97</v>
      </c>
      <c r="AI724" s="51">
        <v>30</v>
      </c>
      <c r="AJ724" s="62"/>
    </row>
    <row r="725" spans="34:36" x14ac:dyDescent="0.2">
      <c r="AH725" s="62">
        <v>41.98</v>
      </c>
      <c r="AI725" s="51">
        <v>45</v>
      </c>
      <c r="AJ725" s="62"/>
    </row>
    <row r="726" spans="34:36" x14ac:dyDescent="0.2">
      <c r="AH726" s="62">
        <v>34.99</v>
      </c>
      <c r="AI726" s="51">
        <v>27</v>
      </c>
      <c r="AJ726" s="62"/>
    </row>
    <row r="727" spans="34:36" x14ac:dyDescent="0.2">
      <c r="AH727" s="62">
        <v>42.97</v>
      </c>
      <c r="AI727" s="51">
        <v>16</v>
      </c>
      <c r="AJ727" s="62"/>
    </row>
    <row r="728" spans="34:36" x14ac:dyDescent="0.2">
      <c r="AH728" s="62">
        <v>54.99</v>
      </c>
      <c r="AI728" s="51">
        <v>44</v>
      </c>
      <c r="AJ728" s="62"/>
    </row>
    <row r="729" spans="34:36" x14ac:dyDescent="0.2">
      <c r="AH729" s="62">
        <v>80.97</v>
      </c>
      <c r="AI729" s="51">
        <v>35</v>
      </c>
      <c r="AJ729" s="62"/>
    </row>
    <row r="730" spans="34:36" x14ac:dyDescent="0.2">
      <c r="AH730" s="62">
        <v>60.98</v>
      </c>
      <c r="AI730" s="51">
        <v>43</v>
      </c>
      <c r="AJ730" s="62"/>
    </row>
    <row r="731" spans="34:36" x14ac:dyDescent="0.2">
      <c r="AH731" s="62">
        <v>58.98</v>
      </c>
      <c r="AI731" s="51">
        <v>33</v>
      </c>
      <c r="AJ731" s="62"/>
    </row>
    <row r="732" spans="34:36" x14ac:dyDescent="0.2">
      <c r="AH732" s="62">
        <v>77.989999999999995</v>
      </c>
      <c r="AI732" s="51">
        <v>46</v>
      </c>
      <c r="AJ732" s="62"/>
    </row>
    <row r="733" spans="34:36" x14ac:dyDescent="0.2">
      <c r="AH733" s="62">
        <v>60.97</v>
      </c>
      <c r="AI733" s="51">
        <v>8</v>
      </c>
      <c r="AJ733" s="62"/>
    </row>
    <row r="734" spans="34:36" x14ac:dyDescent="0.2">
      <c r="AH734" s="62">
        <v>1.98</v>
      </c>
      <c r="AI734" s="51">
        <v>35</v>
      </c>
      <c r="AJ734" s="62"/>
    </row>
    <row r="735" spans="34:36" x14ac:dyDescent="0.2">
      <c r="AH735" s="62">
        <v>29.98</v>
      </c>
      <c r="AI735" s="51">
        <v>25</v>
      </c>
      <c r="AJ735" s="62"/>
    </row>
    <row r="736" spans="34:36" x14ac:dyDescent="0.2">
      <c r="AH736" s="62">
        <v>86.98</v>
      </c>
      <c r="AI736" s="51">
        <v>45</v>
      </c>
      <c r="AJ736" s="62"/>
    </row>
    <row r="737" spans="34:36" x14ac:dyDescent="0.2">
      <c r="AH737" s="62">
        <v>82.97</v>
      </c>
      <c r="AI737" s="51">
        <v>41</v>
      </c>
      <c r="AJ737" s="62"/>
    </row>
    <row r="738" spans="34:36" x14ac:dyDescent="0.2">
      <c r="AH738" s="62">
        <v>49.97</v>
      </c>
      <c r="AI738" s="51">
        <v>7</v>
      </c>
      <c r="AJ738" s="62"/>
    </row>
    <row r="739" spans="34:36" x14ac:dyDescent="0.2">
      <c r="AH739" s="62">
        <v>77.98</v>
      </c>
      <c r="AI739" s="51">
        <v>23</v>
      </c>
      <c r="AJ739" s="62"/>
    </row>
    <row r="740" spans="34:36" x14ac:dyDescent="0.2">
      <c r="AH740" s="62">
        <v>51.99</v>
      </c>
      <c r="AI740" s="51">
        <v>34</v>
      </c>
      <c r="AJ740" s="62"/>
    </row>
    <row r="741" spans="34:36" x14ac:dyDescent="0.2">
      <c r="AH741" s="62">
        <v>87.97</v>
      </c>
      <c r="AI741" s="51">
        <v>11</v>
      </c>
      <c r="AJ741" s="62"/>
    </row>
    <row r="742" spans="34:36" x14ac:dyDescent="0.2">
      <c r="AH742" s="62">
        <v>42.99</v>
      </c>
      <c r="AI742" s="51">
        <v>42</v>
      </c>
      <c r="AJ742" s="62"/>
    </row>
    <row r="743" spans="34:36" x14ac:dyDescent="0.2">
      <c r="AH743" s="62">
        <v>91.97</v>
      </c>
      <c r="AI743" s="51">
        <v>42</v>
      </c>
      <c r="AJ743" s="62"/>
    </row>
    <row r="744" spans="34:36" x14ac:dyDescent="0.2">
      <c r="AH744" s="62">
        <v>93.98</v>
      </c>
      <c r="AI744" s="51">
        <v>16</v>
      </c>
      <c r="AJ744" s="62"/>
    </row>
    <row r="745" spans="34:36" x14ac:dyDescent="0.2">
      <c r="AH745" s="62">
        <v>44.97</v>
      </c>
      <c r="AI745" s="51">
        <v>35</v>
      </c>
      <c r="AJ745" s="62"/>
    </row>
    <row r="746" spans="34:36" x14ac:dyDescent="0.2">
      <c r="AH746" s="62">
        <v>23.98</v>
      </c>
      <c r="AI746" s="51">
        <v>26</v>
      </c>
      <c r="AJ746" s="62"/>
    </row>
    <row r="747" spans="34:36" x14ac:dyDescent="0.2">
      <c r="AH747" s="62">
        <v>43.99</v>
      </c>
      <c r="AI747" s="51">
        <v>37</v>
      </c>
      <c r="AJ747" s="62"/>
    </row>
    <row r="748" spans="34:36" x14ac:dyDescent="0.2">
      <c r="AH748" s="62">
        <v>97.97</v>
      </c>
      <c r="AI748" s="51">
        <v>5</v>
      </c>
      <c r="AJ748" s="62"/>
    </row>
    <row r="749" spans="34:36" x14ac:dyDescent="0.2">
      <c r="AH749" s="62">
        <v>37.97</v>
      </c>
      <c r="AI749" s="51">
        <v>21</v>
      </c>
      <c r="AJ749" s="62"/>
    </row>
    <row r="750" spans="34:36" x14ac:dyDescent="0.2">
      <c r="AH750" s="62">
        <v>76.97</v>
      </c>
      <c r="AI750" s="51">
        <v>33</v>
      </c>
      <c r="AJ750" s="62"/>
    </row>
    <row r="751" spans="34:36" x14ac:dyDescent="0.2">
      <c r="AH751" s="62">
        <v>88.98</v>
      </c>
      <c r="AI751" s="51">
        <v>15</v>
      </c>
      <c r="AJ751" s="62"/>
    </row>
    <row r="752" spans="34:36" x14ac:dyDescent="0.2">
      <c r="AH752" s="62">
        <v>16.98</v>
      </c>
      <c r="AI752" s="51">
        <v>34</v>
      </c>
      <c r="AJ752" s="62"/>
    </row>
    <row r="753" spans="34:36" x14ac:dyDescent="0.2">
      <c r="AH753" s="62">
        <v>29.98</v>
      </c>
      <c r="AI753" s="51">
        <v>13</v>
      </c>
      <c r="AJ753" s="62"/>
    </row>
    <row r="754" spans="34:36" x14ac:dyDescent="0.2">
      <c r="AH754" s="62">
        <v>88.98</v>
      </c>
      <c r="AI754" s="51">
        <v>20</v>
      </c>
      <c r="AJ754" s="62"/>
    </row>
    <row r="755" spans="34:36" x14ac:dyDescent="0.2">
      <c r="AH755" s="62">
        <v>75.97</v>
      </c>
      <c r="AI755" s="51">
        <v>19</v>
      </c>
      <c r="AJ755" s="62"/>
    </row>
    <row r="756" spans="34:36" x14ac:dyDescent="0.2">
      <c r="AH756" s="62">
        <v>63.97</v>
      </c>
      <c r="AI756" s="51">
        <v>15</v>
      </c>
      <c r="AJ756" s="62"/>
    </row>
    <row r="757" spans="34:36" x14ac:dyDescent="0.2">
      <c r="AH757" s="62">
        <v>54.99</v>
      </c>
      <c r="AI757" s="51">
        <v>44</v>
      </c>
      <c r="AJ757" s="62"/>
    </row>
    <row r="758" spans="34:36" x14ac:dyDescent="0.2">
      <c r="AH758" s="62">
        <v>8.99</v>
      </c>
      <c r="AI758" s="51">
        <v>30</v>
      </c>
      <c r="AJ758" s="62"/>
    </row>
    <row r="759" spans="34:36" x14ac:dyDescent="0.2">
      <c r="AH759" s="62">
        <v>89.97</v>
      </c>
      <c r="AI759" s="51">
        <v>27</v>
      </c>
      <c r="AJ759" s="62"/>
    </row>
    <row r="760" spans="34:36" x14ac:dyDescent="0.2">
      <c r="AH760" s="62">
        <v>43.98</v>
      </c>
      <c r="AI760" s="51">
        <v>18</v>
      </c>
      <c r="AJ760" s="62"/>
    </row>
    <row r="761" spans="34:36" x14ac:dyDescent="0.2">
      <c r="AH761" s="62">
        <v>72.989999999999995</v>
      </c>
      <c r="AI761" s="51">
        <v>18</v>
      </c>
      <c r="AJ761" s="62"/>
    </row>
    <row r="762" spans="34:36" x14ac:dyDescent="0.2">
      <c r="AH762" s="62">
        <v>11.98</v>
      </c>
      <c r="AI762" s="51">
        <v>8</v>
      </c>
      <c r="AJ762" s="62"/>
    </row>
    <row r="763" spans="34:36" x14ac:dyDescent="0.2">
      <c r="AH763" s="62">
        <v>19.97</v>
      </c>
      <c r="AI763" s="51">
        <v>36</v>
      </c>
      <c r="AJ763" s="62"/>
    </row>
    <row r="764" spans="34:36" x14ac:dyDescent="0.2">
      <c r="AH764" s="62">
        <v>22.98</v>
      </c>
      <c r="AI764" s="51">
        <v>35</v>
      </c>
      <c r="AJ764" s="62"/>
    </row>
    <row r="765" spans="34:36" x14ac:dyDescent="0.2">
      <c r="AH765" s="62">
        <v>66.98</v>
      </c>
      <c r="AI765" s="51">
        <v>21</v>
      </c>
      <c r="AJ765" s="62"/>
    </row>
    <row r="766" spans="34:36" x14ac:dyDescent="0.2">
      <c r="AH766" s="62">
        <v>71.98</v>
      </c>
      <c r="AI766" s="51">
        <v>43</v>
      </c>
      <c r="AJ766" s="62"/>
    </row>
    <row r="767" spans="34:36" x14ac:dyDescent="0.2">
      <c r="AH767" s="62">
        <v>2.98</v>
      </c>
      <c r="AI767" s="51">
        <v>7</v>
      </c>
      <c r="AJ767" s="62"/>
    </row>
    <row r="768" spans="34:36" x14ac:dyDescent="0.2">
      <c r="AH768" s="62">
        <v>91.97</v>
      </c>
      <c r="AI768" s="51">
        <v>40</v>
      </c>
      <c r="AJ768" s="62"/>
    </row>
    <row r="769" spans="34:36" x14ac:dyDescent="0.2">
      <c r="AH769" s="62">
        <v>18.98</v>
      </c>
      <c r="AI769" s="51">
        <v>3</v>
      </c>
      <c r="AJ769" s="62"/>
    </row>
    <row r="770" spans="34:36" x14ac:dyDescent="0.2">
      <c r="AH770" s="62">
        <v>92.98</v>
      </c>
      <c r="AI770" s="51">
        <v>46</v>
      </c>
      <c r="AJ770" s="62"/>
    </row>
    <row r="771" spans="34:36" x14ac:dyDescent="0.2">
      <c r="AH771" s="62">
        <v>3.97</v>
      </c>
      <c r="AI771" s="51">
        <v>10</v>
      </c>
      <c r="AJ771" s="62"/>
    </row>
    <row r="772" spans="34:36" x14ac:dyDescent="0.2">
      <c r="AH772" s="62">
        <v>70.98</v>
      </c>
      <c r="AI772" s="51">
        <v>48</v>
      </c>
      <c r="AJ772" s="62"/>
    </row>
    <row r="773" spans="34:36" x14ac:dyDescent="0.2">
      <c r="AH773" s="62">
        <v>78.989999999999995</v>
      </c>
      <c r="AI773" s="51">
        <v>33</v>
      </c>
      <c r="AJ773" s="62"/>
    </row>
    <row r="774" spans="34:36" x14ac:dyDescent="0.2">
      <c r="AH774" s="62">
        <v>62.99</v>
      </c>
      <c r="AI774" s="51">
        <v>33</v>
      </c>
      <c r="AJ774" s="62"/>
    </row>
    <row r="775" spans="34:36" x14ac:dyDescent="0.2">
      <c r="AH775" s="62">
        <v>8.98</v>
      </c>
      <c r="AI775" s="51">
        <v>45</v>
      </c>
      <c r="AJ775" s="62"/>
    </row>
    <row r="776" spans="34:36" x14ac:dyDescent="0.2">
      <c r="AH776" s="62">
        <v>18.97</v>
      </c>
      <c r="AI776" s="51">
        <v>18</v>
      </c>
      <c r="AJ776" s="62"/>
    </row>
    <row r="777" spans="34:36" x14ac:dyDescent="0.2">
      <c r="AH777" s="62">
        <v>50.97</v>
      </c>
      <c r="AI777" s="51">
        <v>37</v>
      </c>
      <c r="AJ777" s="62"/>
    </row>
    <row r="778" spans="34:36" x14ac:dyDescent="0.2">
      <c r="AH778" s="62">
        <v>89.99</v>
      </c>
      <c r="AI778" s="51">
        <v>39</v>
      </c>
      <c r="AJ778" s="62"/>
    </row>
    <row r="779" spans="34:36" x14ac:dyDescent="0.2">
      <c r="AH779" s="62">
        <v>6.98</v>
      </c>
      <c r="AI779" s="51">
        <v>14</v>
      </c>
      <c r="AJ779" s="62"/>
    </row>
    <row r="780" spans="34:36" x14ac:dyDescent="0.2">
      <c r="AH780" s="62">
        <v>50.97</v>
      </c>
      <c r="AI780" s="51">
        <v>19</v>
      </c>
      <c r="AJ780" s="62"/>
    </row>
    <row r="781" spans="34:36" x14ac:dyDescent="0.2">
      <c r="AH781" s="62">
        <v>57.99</v>
      </c>
      <c r="AI781" s="51">
        <v>3</v>
      </c>
      <c r="AJ781" s="62"/>
    </row>
    <row r="782" spans="34:36" x14ac:dyDescent="0.2">
      <c r="AH782" s="62">
        <v>16.989999999999998</v>
      </c>
      <c r="AI782" s="51">
        <v>20</v>
      </c>
      <c r="AJ782" s="62"/>
    </row>
    <row r="783" spans="34:36" x14ac:dyDescent="0.2">
      <c r="AH783" s="62">
        <v>21.97</v>
      </c>
      <c r="AI783" s="51">
        <v>14</v>
      </c>
      <c r="AJ783" s="62"/>
    </row>
    <row r="784" spans="34:36" x14ac:dyDescent="0.2">
      <c r="AH784" s="62">
        <v>96.97</v>
      </c>
      <c r="AI784" s="51">
        <v>39</v>
      </c>
      <c r="AJ784" s="62"/>
    </row>
    <row r="785" spans="34:36" x14ac:dyDescent="0.2">
      <c r="AH785" s="62">
        <v>57.98</v>
      </c>
      <c r="AI785" s="51">
        <v>17</v>
      </c>
      <c r="AJ785" s="62"/>
    </row>
    <row r="786" spans="34:36" x14ac:dyDescent="0.2">
      <c r="AH786" s="62">
        <v>84.98</v>
      </c>
      <c r="AI786" s="51">
        <v>15</v>
      </c>
      <c r="AJ786" s="62"/>
    </row>
    <row r="787" spans="34:36" x14ac:dyDescent="0.2">
      <c r="AH787" s="62">
        <v>58.99</v>
      </c>
      <c r="AI787" s="51">
        <v>43</v>
      </c>
      <c r="AJ787" s="62"/>
    </row>
    <row r="788" spans="34:36" x14ac:dyDescent="0.2">
      <c r="AH788" s="62">
        <v>73.989999999999995</v>
      </c>
      <c r="AI788" s="51">
        <v>50</v>
      </c>
      <c r="AJ788" s="62"/>
    </row>
    <row r="789" spans="34:36" x14ac:dyDescent="0.2">
      <c r="AH789" s="62">
        <v>41.97</v>
      </c>
      <c r="AI789" s="51">
        <v>3</v>
      </c>
      <c r="AJ789" s="62"/>
    </row>
    <row r="790" spans="34:36" x14ac:dyDescent="0.2">
      <c r="AH790" s="62">
        <v>78.97</v>
      </c>
      <c r="AI790" s="51">
        <v>48</v>
      </c>
      <c r="AJ790" s="62"/>
    </row>
    <row r="791" spans="34:36" x14ac:dyDescent="0.2">
      <c r="AH791" s="62">
        <v>75.98</v>
      </c>
      <c r="AI791" s="51">
        <v>10</v>
      </c>
      <c r="AJ791" s="62"/>
    </row>
    <row r="792" spans="34:36" x14ac:dyDescent="0.2">
      <c r="AH792" s="62">
        <v>4.9800000000000004</v>
      </c>
      <c r="AI792" s="51">
        <v>7</v>
      </c>
      <c r="AJ792" s="62"/>
    </row>
    <row r="793" spans="34:36" x14ac:dyDescent="0.2">
      <c r="AH793" s="62">
        <v>2.97</v>
      </c>
      <c r="AI793" s="51">
        <v>35</v>
      </c>
      <c r="AJ793" s="62"/>
    </row>
    <row r="794" spans="34:36" x14ac:dyDescent="0.2">
      <c r="AH794" s="62">
        <v>8.99</v>
      </c>
      <c r="AI794" s="51">
        <v>48</v>
      </c>
      <c r="AJ794" s="62"/>
    </row>
    <row r="795" spans="34:36" x14ac:dyDescent="0.2">
      <c r="AH795" s="62">
        <v>50.97</v>
      </c>
      <c r="AI795" s="51">
        <v>13</v>
      </c>
      <c r="AJ795" s="62"/>
    </row>
    <row r="796" spans="34:36" x14ac:dyDescent="0.2">
      <c r="AH796" s="62">
        <v>64.989999999999995</v>
      </c>
      <c r="AI796" s="51">
        <v>19</v>
      </c>
      <c r="AJ796" s="62"/>
    </row>
    <row r="797" spans="34:36" x14ac:dyDescent="0.2">
      <c r="AH797" s="62">
        <v>4.97</v>
      </c>
      <c r="AI797" s="51">
        <v>12</v>
      </c>
      <c r="AJ797" s="62"/>
    </row>
    <row r="798" spans="34:36" x14ac:dyDescent="0.2">
      <c r="AH798" s="62">
        <v>88.98</v>
      </c>
      <c r="AI798" s="51">
        <v>29</v>
      </c>
      <c r="AJ798" s="62"/>
    </row>
    <row r="799" spans="34:36" x14ac:dyDescent="0.2">
      <c r="AH799" s="62">
        <v>87.99</v>
      </c>
      <c r="AI799" s="51">
        <v>19</v>
      </c>
      <c r="AJ799" s="62"/>
    </row>
    <row r="800" spans="34:36" x14ac:dyDescent="0.2">
      <c r="AH800" s="62">
        <v>89.97</v>
      </c>
      <c r="AI800" s="51">
        <v>32</v>
      </c>
      <c r="AJ800" s="62"/>
    </row>
    <row r="801" spans="34:36" x14ac:dyDescent="0.2">
      <c r="AH801" s="62">
        <v>60.98</v>
      </c>
      <c r="AI801" s="51">
        <v>30</v>
      </c>
      <c r="AJ801" s="62"/>
    </row>
    <row r="802" spans="34:36" x14ac:dyDescent="0.2">
      <c r="AH802" s="62">
        <v>67.98</v>
      </c>
      <c r="AI802" s="51">
        <v>36</v>
      </c>
      <c r="AJ802" s="62"/>
    </row>
    <row r="803" spans="34:36" x14ac:dyDescent="0.2">
      <c r="AH803" s="62">
        <v>78.97</v>
      </c>
      <c r="AI803" s="51">
        <v>18</v>
      </c>
      <c r="AJ803" s="62"/>
    </row>
    <row r="804" spans="34:36" x14ac:dyDescent="0.2">
      <c r="AH804" s="62">
        <v>85.97</v>
      </c>
      <c r="AI804" s="51">
        <v>6</v>
      </c>
      <c r="AJ804" s="62"/>
    </row>
    <row r="805" spans="34:36" x14ac:dyDescent="0.2">
      <c r="AH805" s="62">
        <v>54.97</v>
      </c>
      <c r="AI805" s="51">
        <v>26</v>
      </c>
      <c r="AJ805" s="62"/>
    </row>
    <row r="806" spans="34:36" x14ac:dyDescent="0.2">
      <c r="AH806" s="62">
        <v>72.989999999999995</v>
      </c>
      <c r="AI806" s="51">
        <v>9</v>
      </c>
      <c r="AJ806" s="62"/>
    </row>
    <row r="807" spans="34:36" x14ac:dyDescent="0.2">
      <c r="AH807" s="62">
        <v>77.98</v>
      </c>
      <c r="AI807" s="51">
        <v>16</v>
      </c>
      <c r="AJ807" s="62"/>
    </row>
    <row r="808" spans="34:36" x14ac:dyDescent="0.2">
      <c r="AH808" s="62">
        <v>11.97</v>
      </c>
      <c r="AI808" s="51">
        <v>44</v>
      </c>
      <c r="AJ808" s="62"/>
    </row>
    <row r="809" spans="34:36" x14ac:dyDescent="0.2">
      <c r="AH809" s="62">
        <v>33.99</v>
      </c>
      <c r="AI809" s="51">
        <v>29</v>
      </c>
      <c r="AJ809" s="62"/>
    </row>
    <row r="810" spans="34:36" x14ac:dyDescent="0.2">
      <c r="AH810" s="62">
        <v>33.97</v>
      </c>
      <c r="AI810" s="51">
        <v>44</v>
      </c>
      <c r="AJ810" s="62"/>
    </row>
    <row r="811" spans="34:36" x14ac:dyDescent="0.2">
      <c r="AH811" s="62">
        <v>60.97</v>
      </c>
      <c r="AI811" s="51">
        <v>38</v>
      </c>
      <c r="AJ811" s="62"/>
    </row>
    <row r="812" spans="34:36" x14ac:dyDescent="0.2">
      <c r="AH812" s="62">
        <v>8.98</v>
      </c>
      <c r="AI812" s="51">
        <v>16</v>
      </c>
      <c r="AJ812" s="62"/>
    </row>
    <row r="813" spans="34:36" x14ac:dyDescent="0.2">
      <c r="AH813" s="62">
        <v>70.98</v>
      </c>
      <c r="AI813" s="51">
        <v>25</v>
      </c>
      <c r="AJ813" s="62"/>
    </row>
    <row r="814" spans="34:36" x14ac:dyDescent="0.2">
      <c r="AH814" s="62">
        <v>74.97</v>
      </c>
      <c r="AI814" s="51">
        <v>29</v>
      </c>
      <c r="AJ814" s="62"/>
    </row>
    <row r="815" spans="34:36" x14ac:dyDescent="0.2">
      <c r="AH815" s="62">
        <v>88.98</v>
      </c>
      <c r="AI815" s="51">
        <v>12</v>
      </c>
      <c r="AJ815" s="62"/>
    </row>
    <row r="816" spans="34:36" x14ac:dyDescent="0.2">
      <c r="AH816" s="62">
        <v>63.99</v>
      </c>
      <c r="AI816" s="51">
        <v>44</v>
      </c>
      <c r="AJ816" s="62"/>
    </row>
    <row r="817" spans="34:36" x14ac:dyDescent="0.2">
      <c r="AH817" s="62">
        <v>72.98</v>
      </c>
      <c r="AI817" s="51">
        <v>18</v>
      </c>
      <c r="AJ817" s="62"/>
    </row>
    <row r="818" spans="34:36" x14ac:dyDescent="0.2">
      <c r="AH818" s="62">
        <v>42.97</v>
      </c>
      <c r="AI818" s="51">
        <v>7</v>
      </c>
      <c r="AJ818" s="62"/>
    </row>
    <row r="819" spans="34:36" x14ac:dyDescent="0.2">
      <c r="AH819" s="62">
        <v>88.97</v>
      </c>
      <c r="AI819" s="51">
        <v>8</v>
      </c>
      <c r="AJ819" s="62"/>
    </row>
    <row r="820" spans="34:36" x14ac:dyDescent="0.2">
      <c r="AH820" s="62">
        <v>14.99</v>
      </c>
      <c r="AI820" s="51">
        <v>37</v>
      </c>
      <c r="AJ820" s="62"/>
    </row>
    <row r="821" spans="34:36" x14ac:dyDescent="0.2">
      <c r="AH821" s="62">
        <v>16.97</v>
      </c>
      <c r="AI821" s="51">
        <v>24</v>
      </c>
      <c r="AJ821" s="62"/>
    </row>
    <row r="822" spans="34:36" x14ac:dyDescent="0.2">
      <c r="AH822" s="62">
        <v>81.97</v>
      </c>
      <c r="AI822" s="51">
        <v>41</v>
      </c>
      <c r="AJ822" s="62"/>
    </row>
    <row r="823" spans="34:36" x14ac:dyDescent="0.2">
      <c r="AH823" s="62">
        <v>17.989999999999998</v>
      </c>
      <c r="AI823" s="51">
        <v>31</v>
      </c>
      <c r="AJ823" s="62"/>
    </row>
    <row r="824" spans="34:36" x14ac:dyDescent="0.2">
      <c r="AH824" s="62">
        <v>94.97</v>
      </c>
      <c r="AI824" s="51">
        <v>39</v>
      </c>
      <c r="AJ824" s="62"/>
    </row>
    <row r="825" spans="34:36" x14ac:dyDescent="0.2">
      <c r="AH825" s="62">
        <v>88.99</v>
      </c>
      <c r="AI825" s="51">
        <v>2</v>
      </c>
      <c r="AJ825" s="62"/>
    </row>
    <row r="826" spans="34:36" x14ac:dyDescent="0.2">
      <c r="AH826" s="62">
        <v>82.97</v>
      </c>
      <c r="AI826" s="51">
        <v>10</v>
      </c>
      <c r="AJ826" s="62"/>
    </row>
    <row r="827" spans="34:36" x14ac:dyDescent="0.2">
      <c r="AH827" s="62">
        <v>20.98</v>
      </c>
      <c r="AI827" s="51">
        <v>4</v>
      </c>
      <c r="AJ827" s="62"/>
    </row>
    <row r="828" spans="34:36" x14ac:dyDescent="0.2">
      <c r="AH828" s="62">
        <v>49.99</v>
      </c>
      <c r="AI828" s="51">
        <v>39</v>
      </c>
      <c r="AJ828" s="62"/>
    </row>
    <row r="829" spans="34:36" x14ac:dyDescent="0.2">
      <c r="AH829" s="62">
        <v>94.98</v>
      </c>
      <c r="AI829" s="51">
        <v>1</v>
      </c>
      <c r="AJ829" s="62"/>
    </row>
    <row r="830" spans="34:36" x14ac:dyDescent="0.2">
      <c r="AH830" s="62">
        <v>70.97</v>
      </c>
      <c r="AI830" s="51">
        <v>29</v>
      </c>
      <c r="AJ830" s="62"/>
    </row>
    <row r="831" spans="34:36" x14ac:dyDescent="0.2">
      <c r="AH831" s="62">
        <v>36.979999999999997</v>
      </c>
      <c r="AI831" s="51">
        <v>49</v>
      </c>
      <c r="AJ831" s="62"/>
    </row>
    <row r="832" spans="34:36" x14ac:dyDescent="0.2">
      <c r="AH832" s="62">
        <v>68.989999999999995</v>
      </c>
      <c r="AI832" s="51">
        <v>4</v>
      </c>
      <c r="AJ832" s="62"/>
    </row>
    <row r="833" spans="34:36" x14ac:dyDescent="0.2">
      <c r="AH833" s="62">
        <v>41.99</v>
      </c>
      <c r="AI833" s="51">
        <v>20</v>
      </c>
      <c r="AJ833" s="62"/>
    </row>
    <row r="834" spans="34:36" x14ac:dyDescent="0.2">
      <c r="AH834" s="62">
        <v>38.99</v>
      </c>
      <c r="AI834" s="51">
        <v>39</v>
      </c>
      <c r="AJ834" s="62"/>
    </row>
    <row r="835" spans="34:36" x14ac:dyDescent="0.2">
      <c r="AH835" s="62">
        <v>7.98</v>
      </c>
      <c r="AI835" s="51">
        <v>17</v>
      </c>
      <c r="AJ835" s="62"/>
    </row>
    <row r="836" spans="34:36" x14ac:dyDescent="0.2">
      <c r="AH836" s="62">
        <v>76.97</v>
      </c>
      <c r="AI836" s="51">
        <v>30</v>
      </c>
      <c r="AJ836" s="62"/>
    </row>
    <row r="837" spans="34:36" x14ac:dyDescent="0.2">
      <c r="AH837" s="62">
        <v>11.99</v>
      </c>
      <c r="AI837" s="51">
        <v>28</v>
      </c>
      <c r="AJ837" s="62"/>
    </row>
    <row r="838" spans="34:36" x14ac:dyDescent="0.2">
      <c r="AH838" s="62">
        <v>88.97</v>
      </c>
      <c r="AI838" s="51">
        <v>28</v>
      </c>
      <c r="AJ838" s="62"/>
    </row>
    <row r="839" spans="34:36" x14ac:dyDescent="0.2">
      <c r="AH839" s="62">
        <v>16.989999999999998</v>
      </c>
      <c r="AI839" s="51">
        <v>36</v>
      </c>
      <c r="AJ839" s="62"/>
    </row>
    <row r="840" spans="34:36" x14ac:dyDescent="0.2">
      <c r="AH840" s="62">
        <v>39.97</v>
      </c>
      <c r="AI840" s="51">
        <v>40</v>
      </c>
      <c r="AJ840" s="62"/>
    </row>
    <row r="841" spans="34:36" x14ac:dyDescent="0.2">
      <c r="AH841" s="62">
        <v>58.99</v>
      </c>
      <c r="AI841" s="51">
        <v>16</v>
      </c>
      <c r="AJ841" s="62"/>
    </row>
    <row r="842" spans="34:36" x14ac:dyDescent="0.2">
      <c r="AH842" s="62">
        <v>3.98</v>
      </c>
      <c r="AI842" s="51">
        <v>15</v>
      </c>
      <c r="AJ842" s="62"/>
    </row>
    <row r="843" spans="34:36" x14ac:dyDescent="0.2">
      <c r="AH843" s="62">
        <v>54.99</v>
      </c>
      <c r="AI843" s="51">
        <v>38</v>
      </c>
      <c r="AJ843" s="62"/>
    </row>
    <row r="844" spans="34:36" x14ac:dyDescent="0.2">
      <c r="AH844" s="62">
        <v>15.98</v>
      </c>
      <c r="AI844" s="51">
        <v>4</v>
      </c>
      <c r="AJ844" s="62"/>
    </row>
    <row r="845" spans="34:36" x14ac:dyDescent="0.2">
      <c r="AH845" s="62">
        <v>46.99</v>
      </c>
      <c r="AI845" s="51">
        <v>43</v>
      </c>
      <c r="AJ845" s="62"/>
    </row>
    <row r="846" spans="34:36" x14ac:dyDescent="0.2">
      <c r="AH846" s="62">
        <v>71.98</v>
      </c>
      <c r="AI846" s="51">
        <v>42</v>
      </c>
      <c r="AJ846" s="62"/>
    </row>
    <row r="847" spans="34:36" x14ac:dyDescent="0.2">
      <c r="AH847" s="62">
        <v>57.99</v>
      </c>
      <c r="AI847" s="51">
        <v>19</v>
      </c>
      <c r="AJ847" s="62"/>
    </row>
    <row r="848" spans="34:36" x14ac:dyDescent="0.2">
      <c r="AH848" s="62">
        <v>63.97</v>
      </c>
      <c r="AI848" s="51">
        <v>34</v>
      </c>
      <c r="AJ848" s="62"/>
    </row>
    <row r="849" spans="34:36" x14ac:dyDescent="0.2">
      <c r="AH849" s="62">
        <v>87.97</v>
      </c>
      <c r="AI849" s="51">
        <v>14</v>
      </c>
      <c r="AJ849" s="62"/>
    </row>
    <row r="850" spans="34:36" x14ac:dyDescent="0.2">
      <c r="AH850" s="62">
        <v>42.97</v>
      </c>
      <c r="AI850" s="51">
        <v>48</v>
      </c>
      <c r="AJ850" s="62"/>
    </row>
    <row r="851" spans="34:36" x14ac:dyDescent="0.2">
      <c r="AH851" s="62">
        <v>57.98</v>
      </c>
      <c r="AI851" s="51">
        <v>40</v>
      </c>
      <c r="AJ851" s="62"/>
    </row>
    <row r="852" spans="34:36" x14ac:dyDescent="0.2">
      <c r="AH852" s="62">
        <v>90.99</v>
      </c>
      <c r="AI852" s="51">
        <v>31</v>
      </c>
      <c r="AJ852" s="62"/>
    </row>
    <row r="853" spans="34:36" x14ac:dyDescent="0.2">
      <c r="AH853" s="62">
        <v>59.98</v>
      </c>
      <c r="AI853" s="51">
        <v>29</v>
      </c>
      <c r="AJ853" s="62"/>
    </row>
    <row r="854" spans="34:36" x14ac:dyDescent="0.2">
      <c r="AH854" s="62">
        <v>23.99</v>
      </c>
      <c r="AI854" s="51">
        <v>36</v>
      </c>
      <c r="AJ854" s="62"/>
    </row>
    <row r="855" spans="34:36" x14ac:dyDescent="0.2">
      <c r="AH855" s="62">
        <v>83.98</v>
      </c>
      <c r="AI855" s="51">
        <v>49</v>
      </c>
      <c r="AJ855" s="62"/>
    </row>
    <row r="856" spans="34:36" x14ac:dyDescent="0.2">
      <c r="AH856" s="62">
        <v>64.97</v>
      </c>
      <c r="AI856" s="51">
        <v>1</v>
      </c>
      <c r="AJ856" s="62"/>
    </row>
    <row r="857" spans="34:36" x14ac:dyDescent="0.2">
      <c r="AH857" s="62">
        <v>38.99</v>
      </c>
      <c r="AI857" s="51">
        <v>16</v>
      </c>
      <c r="AJ857" s="62"/>
    </row>
    <row r="858" spans="34:36" x14ac:dyDescent="0.2">
      <c r="AH858" s="62">
        <v>36.99</v>
      </c>
      <c r="AI858" s="51">
        <v>15</v>
      </c>
      <c r="AJ858" s="62"/>
    </row>
    <row r="859" spans="34:36" x14ac:dyDescent="0.2">
      <c r="AH859" s="62">
        <v>37.99</v>
      </c>
      <c r="AI859" s="51">
        <v>46</v>
      </c>
      <c r="AJ859" s="62"/>
    </row>
    <row r="860" spans="34:36" x14ac:dyDescent="0.2">
      <c r="AH860" s="62">
        <v>15.98</v>
      </c>
      <c r="AI860" s="51">
        <v>39</v>
      </c>
      <c r="AJ860" s="62"/>
    </row>
    <row r="861" spans="34:36" x14ac:dyDescent="0.2">
      <c r="AH861" s="62">
        <v>65.98</v>
      </c>
      <c r="AI861" s="51">
        <v>11</v>
      </c>
      <c r="AJ861" s="62"/>
    </row>
    <row r="862" spans="34:36" x14ac:dyDescent="0.2">
      <c r="AH862" s="62">
        <v>29.98</v>
      </c>
      <c r="AI862" s="51">
        <v>38</v>
      </c>
      <c r="AJ862" s="62"/>
    </row>
    <row r="863" spans="34:36" x14ac:dyDescent="0.2">
      <c r="AH863" s="62">
        <v>42.99</v>
      </c>
      <c r="AI863" s="51">
        <v>41</v>
      </c>
      <c r="AJ863" s="62"/>
    </row>
    <row r="864" spans="34:36" x14ac:dyDescent="0.2">
      <c r="AH864" s="62">
        <v>52.99</v>
      </c>
      <c r="AI864" s="51">
        <v>9</v>
      </c>
      <c r="AJ864" s="62"/>
    </row>
    <row r="865" spans="34:36" x14ac:dyDescent="0.2">
      <c r="AH865" s="62">
        <v>90.97</v>
      </c>
      <c r="AI865" s="51">
        <v>16</v>
      </c>
      <c r="AJ865" s="62"/>
    </row>
    <row r="866" spans="34:36" x14ac:dyDescent="0.2">
      <c r="AH866" s="62">
        <v>31.99</v>
      </c>
      <c r="AI866" s="51">
        <v>14</v>
      </c>
      <c r="AJ866" s="62"/>
    </row>
    <row r="867" spans="34:36" x14ac:dyDescent="0.2">
      <c r="AH867" s="62">
        <v>60.97</v>
      </c>
      <c r="AI867" s="51">
        <v>50</v>
      </c>
      <c r="AJ867" s="62"/>
    </row>
    <row r="868" spans="34:36" x14ac:dyDescent="0.2">
      <c r="AH868" s="62">
        <v>27.97</v>
      </c>
      <c r="AI868" s="51">
        <v>40</v>
      </c>
      <c r="AJ868" s="62"/>
    </row>
    <row r="869" spans="34:36" x14ac:dyDescent="0.2">
      <c r="AH869" s="62">
        <v>63.97</v>
      </c>
      <c r="AI869" s="51">
        <v>36</v>
      </c>
      <c r="AJ869" s="62"/>
    </row>
    <row r="870" spans="34:36" x14ac:dyDescent="0.2">
      <c r="AH870" s="62">
        <v>2.99</v>
      </c>
      <c r="AI870" s="51">
        <v>46</v>
      </c>
      <c r="AJ870" s="62"/>
    </row>
    <row r="871" spans="34:36" x14ac:dyDescent="0.2">
      <c r="AH871" s="62">
        <v>19.989999999999998</v>
      </c>
      <c r="AI871" s="51">
        <v>28</v>
      </c>
      <c r="AJ871" s="62"/>
    </row>
    <row r="872" spans="34:36" x14ac:dyDescent="0.2">
      <c r="AH872" s="62">
        <v>84.99</v>
      </c>
      <c r="AI872" s="51">
        <v>4</v>
      </c>
      <c r="AJ872" s="62"/>
    </row>
    <row r="873" spans="34:36" x14ac:dyDescent="0.2">
      <c r="AH873" s="62">
        <v>92.99</v>
      </c>
      <c r="AI873" s="51">
        <v>7</v>
      </c>
      <c r="AJ873" s="62"/>
    </row>
    <row r="874" spans="34:36" x14ac:dyDescent="0.2">
      <c r="AH874" s="62">
        <v>92.97</v>
      </c>
      <c r="AI874" s="51">
        <v>30</v>
      </c>
      <c r="AJ874" s="62"/>
    </row>
    <row r="875" spans="34:36" x14ac:dyDescent="0.2">
      <c r="AH875" s="62">
        <v>11.99</v>
      </c>
      <c r="AI875" s="51">
        <v>31</v>
      </c>
      <c r="AJ875" s="62"/>
    </row>
    <row r="876" spans="34:36" x14ac:dyDescent="0.2">
      <c r="AH876" s="62">
        <v>45.98</v>
      </c>
      <c r="AI876" s="51">
        <v>32</v>
      </c>
      <c r="AJ876" s="62"/>
    </row>
    <row r="877" spans="34:36" x14ac:dyDescent="0.2">
      <c r="AH877" s="62">
        <v>78.989999999999995</v>
      </c>
      <c r="AI877" s="51">
        <v>46</v>
      </c>
      <c r="AJ877" s="62"/>
    </row>
    <row r="878" spans="34:36" x14ac:dyDescent="0.2">
      <c r="AH878" s="62">
        <v>2.97</v>
      </c>
      <c r="AI878" s="51">
        <v>44</v>
      </c>
      <c r="AJ878" s="62"/>
    </row>
    <row r="879" spans="34:36" x14ac:dyDescent="0.2">
      <c r="AH879" s="62">
        <v>55.97</v>
      </c>
      <c r="AI879" s="51">
        <v>18</v>
      </c>
      <c r="AJ879" s="62"/>
    </row>
    <row r="880" spans="34:36" x14ac:dyDescent="0.2">
      <c r="AH880" s="62">
        <v>93.97</v>
      </c>
      <c r="AI880" s="51">
        <v>46</v>
      </c>
      <c r="AJ880" s="62"/>
    </row>
    <row r="881" spans="34:36" x14ac:dyDescent="0.2">
      <c r="AH881" s="62">
        <v>44.99</v>
      </c>
      <c r="AI881" s="51">
        <v>41</v>
      </c>
      <c r="AJ881" s="62"/>
    </row>
    <row r="882" spans="34:36" x14ac:dyDescent="0.2">
      <c r="AH882" s="62">
        <v>89.97</v>
      </c>
      <c r="AI882" s="51">
        <v>16</v>
      </c>
      <c r="AJ882" s="62"/>
    </row>
    <row r="883" spans="34:36" x14ac:dyDescent="0.2">
      <c r="AH883" s="62">
        <v>88.97</v>
      </c>
      <c r="AI883" s="51">
        <v>43</v>
      </c>
      <c r="AJ883" s="62"/>
    </row>
    <row r="884" spans="34:36" x14ac:dyDescent="0.2">
      <c r="AH884" s="62">
        <v>95.99</v>
      </c>
      <c r="AI884" s="51">
        <v>1</v>
      </c>
      <c r="AJ884" s="62"/>
    </row>
    <row r="885" spans="34:36" x14ac:dyDescent="0.2">
      <c r="AH885" s="62">
        <v>8.98</v>
      </c>
      <c r="AI885" s="51">
        <v>8</v>
      </c>
      <c r="AJ885" s="62"/>
    </row>
    <row r="886" spans="34:36" x14ac:dyDescent="0.2">
      <c r="AH886" s="62">
        <v>23.97</v>
      </c>
      <c r="AI886" s="51">
        <v>43</v>
      </c>
      <c r="AJ886" s="62"/>
    </row>
    <row r="887" spans="34:36" x14ac:dyDescent="0.2">
      <c r="AH887" s="62">
        <v>40.98</v>
      </c>
      <c r="AI887" s="51">
        <v>39</v>
      </c>
      <c r="AJ887" s="62"/>
    </row>
    <row r="888" spans="34:36" x14ac:dyDescent="0.2">
      <c r="AH888" s="62">
        <v>29.98</v>
      </c>
      <c r="AI888" s="51">
        <v>17</v>
      </c>
      <c r="AJ888" s="62"/>
    </row>
    <row r="889" spans="34:36" x14ac:dyDescent="0.2">
      <c r="AH889" s="62">
        <v>45.98</v>
      </c>
      <c r="AI889" s="51">
        <v>35</v>
      </c>
      <c r="AJ889" s="62"/>
    </row>
    <row r="890" spans="34:36" x14ac:dyDescent="0.2">
      <c r="AH890" s="62">
        <v>41.98</v>
      </c>
      <c r="AI890" s="51">
        <v>37</v>
      </c>
      <c r="AJ890" s="62"/>
    </row>
    <row r="891" spans="34:36" x14ac:dyDescent="0.2">
      <c r="AH891" s="62">
        <v>35.97</v>
      </c>
      <c r="AI891" s="51">
        <v>13</v>
      </c>
      <c r="AJ891" s="62"/>
    </row>
    <row r="892" spans="34:36" x14ac:dyDescent="0.2">
      <c r="AH892" s="62">
        <v>1.99</v>
      </c>
      <c r="AI892" s="51">
        <v>40</v>
      </c>
      <c r="AJ892" s="62"/>
    </row>
    <row r="893" spans="34:36" x14ac:dyDescent="0.2">
      <c r="AH893" s="62">
        <v>35.99</v>
      </c>
      <c r="AI893" s="51">
        <v>4</v>
      </c>
      <c r="AJ893" s="62"/>
    </row>
    <row r="894" spans="34:36" x14ac:dyDescent="0.2">
      <c r="AH894" s="62">
        <v>78.989999999999995</v>
      </c>
      <c r="AI894" s="51">
        <v>8</v>
      </c>
      <c r="AJ894" s="62"/>
    </row>
    <row r="895" spans="34:36" x14ac:dyDescent="0.2">
      <c r="AH895" s="62">
        <v>24.99</v>
      </c>
      <c r="AI895" s="51">
        <v>8</v>
      </c>
      <c r="AJ895" s="62"/>
    </row>
    <row r="896" spans="34:36" x14ac:dyDescent="0.2">
      <c r="AH896" s="62">
        <v>18.97</v>
      </c>
      <c r="AI896" s="51">
        <v>6</v>
      </c>
      <c r="AJ896" s="62"/>
    </row>
    <row r="897" spans="34:36" x14ac:dyDescent="0.2">
      <c r="AH897" s="62">
        <v>28.98</v>
      </c>
      <c r="AI897" s="51">
        <v>19</v>
      </c>
      <c r="AJ897" s="62"/>
    </row>
    <row r="898" spans="34:36" x14ac:dyDescent="0.2">
      <c r="AH898" s="62">
        <v>42.97</v>
      </c>
      <c r="AI898" s="51">
        <v>50</v>
      </c>
      <c r="AJ898" s="62"/>
    </row>
    <row r="899" spans="34:36" x14ac:dyDescent="0.2">
      <c r="AH899" s="62">
        <v>80.989999999999995</v>
      </c>
      <c r="AI899" s="51">
        <v>10</v>
      </c>
      <c r="AJ899" s="62"/>
    </row>
    <row r="900" spans="34:36" x14ac:dyDescent="0.2">
      <c r="AH900" s="62">
        <v>72.989999999999995</v>
      </c>
      <c r="AI900" s="51">
        <v>35</v>
      </c>
      <c r="AJ900" s="62"/>
    </row>
    <row r="901" spans="34:36" x14ac:dyDescent="0.2">
      <c r="AH901" s="62">
        <v>16.98</v>
      </c>
      <c r="AI901" s="51">
        <v>35</v>
      </c>
      <c r="AJ901" s="62"/>
    </row>
    <row r="902" spans="34:36" x14ac:dyDescent="0.2">
      <c r="AH902" s="62">
        <v>36.99</v>
      </c>
      <c r="AI902" s="51">
        <v>28</v>
      </c>
      <c r="AJ902" s="62"/>
    </row>
    <row r="903" spans="34:36" x14ac:dyDescent="0.2">
      <c r="AH903" s="62">
        <v>1.98</v>
      </c>
      <c r="AI903" s="51">
        <v>42</v>
      </c>
      <c r="AJ903" s="62"/>
    </row>
    <row r="904" spans="34:36" x14ac:dyDescent="0.2">
      <c r="AH904" s="62">
        <v>77.97</v>
      </c>
      <c r="AI904" s="51">
        <v>18</v>
      </c>
      <c r="AJ904" s="62"/>
    </row>
    <row r="905" spans="34:36" x14ac:dyDescent="0.2">
      <c r="AH905" s="62">
        <v>70.989999999999995</v>
      </c>
      <c r="AI905" s="51">
        <v>41</v>
      </c>
      <c r="AJ905" s="62"/>
    </row>
    <row r="906" spans="34:36" x14ac:dyDescent="0.2">
      <c r="AH906" s="62">
        <v>70.98</v>
      </c>
      <c r="AI906" s="51">
        <v>2</v>
      </c>
      <c r="AJ906" s="62"/>
    </row>
    <row r="907" spans="34:36" x14ac:dyDescent="0.2">
      <c r="AH907" s="62">
        <v>56.97</v>
      </c>
      <c r="AI907" s="51">
        <v>31</v>
      </c>
      <c r="AJ907" s="62"/>
    </row>
    <row r="908" spans="34:36" x14ac:dyDescent="0.2">
      <c r="AH908" s="62">
        <v>44.97</v>
      </c>
      <c r="AI908" s="51">
        <v>14</v>
      </c>
      <c r="AJ908" s="62"/>
    </row>
    <row r="909" spans="34:36" x14ac:dyDescent="0.2">
      <c r="AH909" s="62">
        <v>56.97</v>
      </c>
      <c r="AI909" s="51">
        <v>38</v>
      </c>
      <c r="AJ909" s="62"/>
    </row>
    <row r="910" spans="34:36" x14ac:dyDescent="0.2">
      <c r="AH910" s="62">
        <v>45.99</v>
      </c>
      <c r="AI910" s="51">
        <v>24</v>
      </c>
      <c r="AJ910" s="62"/>
    </row>
    <row r="911" spans="34:36" x14ac:dyDescent="0.2">
      <c r="AH911" s="62">
        <v>8.9700000000000006</v>
      </c>
      <c r="AI911" s="51">
        <v>5</v>
      </c>
      <c r="AJ911" s="62"/>
    </row>
    <row r="912" spans="34:36" x14ac:dyDescent="0.2">
      <c r="AH912" s="62">
        <v>2.97</v>
      </c>
      <c r="AI912" s="51">
        <v>24</v>
      </c>
      <c r="AJ912" s="62"/>
    </row>
    <row r="913" spans="34:36" x14ac:dyDescent="0.2">
      <c r="AH913" s="62">
        <v>20.97</v>
      </c>
      <c r="AI913" s="51">
        <v>6</v>
      </c>
      <c r="AJ913" s="62"/>
    </row>
    <row r="914" spans="34:36" x14ac:dyDescent="0.2">
      <c r="AH914" s="62">
        <v>29.99</v>
      </c>
      <c r="AI914" s="51">
        <v>10</v>
      </c>
      <c r="AJ914" s="62"/>
    </row>
    <row r="915" spans="34:36" x14ac:dyDescent="0.2">
      <c r="AH915" s="62">
        <v>80.989999999999995</v>
      </c>
      <c r="AI915" s="51">
        <v>20</v>
      </c>
      <c r="AJ915" s="62"/>
    </row>
    <row r="916" spans="34:36" x14ac:dyDescent="0.2">
      <c r="AH916" s="62">
        <v>46.99</v>
      </c>
      <c r="AI916" s="51">
        <v>24</v>
      </c>
      <c r="AJ916" s="62"/>
    </row>
    <row r="917" spans="34:36" x14ac:dyDescent="0.2">
      <c r="AH917" s="62">
        <v>50.99</v>
      </c>
      <c r="AI917" s="51">
        <v>1</v>
      </c>
      <c r="AJ917" s="62"/>
    </row>
    <row r="918" spans="34:36" x14ac:dyDescent="0.2">
      <c r="AH918" s="62">
        <v>94.99</v>
      </c>
      <c r="AI918" s="51">
        <v>35</v>
      </c>
      <c r="AJ918" s="62"/>
    </row>
    <row r="919" spans="34:36" x14ac:dyDescent="0.2">
      <c r="AH919" s="62">
        <v>10.98</v>
      </c>
      <c r="AI919" s="51">
        <v>8</v>
      </c>
      <c r="AJ919" s="62"/>
    </row>
    <row r="920" spans="34:36" x14ac:dyDescent="0.2">
      <c r="AH920" s="62">
        <v>17.97</v>
      </c>
      <c r="AI920" s="51">
        <v>26</v>
      </c>
      <c r="AJ920" s="62"/>
    </row>
    <row r="921" spans="34:36" x14ac:dyDescent="0.2">
      <c r="AH921" s="62">
        <v>76.98</v>
      </c>
      <c r="AI921" s="51">
        <v>37</v>
      </c>
      <c r="AJ921" s="62"/>
    </row>
    <row r="922" spans="34:36" x14ac:dyDescent="0.2">
      <c r="AH922" s="62">
        <v>21.98</v>
      </c>
      <c r="AI922" s="51">
        <v>21</v>
      </c>
      <c r="AJ922" s="62"/>
    </row>
    <row r="923" spans="34:36" x14ac:dyDescent="0.2">
      <c r="AH923" s="62">
        <v>65.989999999999995</v>
      </c>
      <c r="AI923" s="51">
        <v>33</v>
      </c>
      <c r="AJ923" s="62"/>
    </row>
    <row r="924" spans="34:36" x14ac:dyDescent="0.2">
      <c r="AH924" s="62">
        <v>25.97</v>
      </c>
      <c r="AI924" s="51">
        <v>17</v>
      </c>
      <c r="AJ924" s="62"/>
    </row>
    <row r="925" spans="34:36" x14ac:dyDescent="0.2">
      <c r="AH925" s="62">
        <v>53.97</v>
      </c>
      <c r="AI925" s="51">
        <v>7</v>
      </c>
      <c r="AJ925" s="62"/>
    </row>
    <row r="926" spans="34:36" x14ac:dyDescent="0.2">
      <c r="AH926" s="62">
        <v>29.98</v>
      </c>
      <c r="AI926" s="51">
        <v>48</v>
      </c>
      <c r="AJ926" s="62"/>
    </row>
    <row r="927" spans="34:36" x14ac:dyDescent="0.2">
      <c r="AH927" s="62">
        <v>6.98</v>
      </c>
      <c r="AI927" s="51">
        <v>47</v>
      </c>
      <c r="AJ927" s="62"/>
    </row>
    <row r="928" spans="34:36" x14ac:dyDescent="0.2">
      <c r="AH928" s="62">
        <v>52.97</v>
      </c>
      <c r="AI928" s="51">
        <v>8</v>
      </c>
      <c r="AJ928" s="62"/>
    </row>
    <row r="929" spans="34:36" x14ac:dyDescent="0.2">
      <c r="AH929" s="62">
        <v>90.97</v>
      </c>
      <c r="AI929" s="51">
        <v>7</v>
      </c>
      <c r="AJ929" s="62"/>
    </row>
    <row r="930" spans="34:36" x14ac:dyDescent="0.2">
      <c r="AH930" s="62">
        <v>32.99</v>
      </c>
      <c r="AI930" s="51">
        <v>14</v>
      </c>
      <c r="AJ930" s="62"/>
    </row>
    <row r="931" spans="34:36" x14ac:dyDescent="0.2">
      <c r="AH931" s="62">
        <v>13.97</v>
      </c>
      <c r="AI931" s="51">
        <v>23</v>
      </c>
      <c r="AJ931" s="62"/>
    </row>
    <row r="932" spans="34:36" x14ac:dyDescent="0.2">
      <c r="AH932" s="62">
        <v>36.97</v>
      </c>
      <c r="AI932" s="51">
        <v>15</v>
      </c>
      <c r="AJ932" s="62"/>
    </row>
    <row r="933" spans="34:36" x14ac:dyDescent="0.2">
      <c r="AH933" s="62">
        <v>14.97</v>
      </c>
      <c r="AI933" s="51">
        <v>34</v>
      </c>
      <c r="AJ933" s="62"/>
    </row>
    <row r="934" spans="34:36" x14ac:dyDescent="0.2">
      <c r="AH934" s="62">
        <v>56.99</v>
      </c>
      <c r="AI934" s="51">
        <v>44</v>
      </c>
      <c r="AJ934" s="62"/>
    </row>
    <row r="935" spans="34:36" x14ac:dyDescent="0.2">
      <c r="AH935" s="62">
        <v>12.98</v>
      </c>
      <c r="AI935" s="51">
        <v>28</v>
      </c>
      <c r="AJ935" s="62"/>
    </row>
    <row r="936" spans="34:36" x14ac:dyDescent="0.2">
      <c r="AH936" s="62">
        <v>25.97</v>
      </c>
      <c r="AI936" s="51">
        <v>47</v>
      </c>
      <c r="AJ936" s="62"/>
    </row>
    <row r="937" spans="34:36" x14ac:dyDescent="0.2">
      <c r="AH937" s="62">
        <v>91.99</v>
      </c>
      <c r="AI937" s="51">
        <v>28</v>
      </c>
      <c r="AJ937" s="62"/>
    </row>
    <row r="938" spans="34:36" x14ac:dyDescent="0.2">
      <c r="AH938" s="62">
        <v>19.97</v>
      </c>
      <c r="AI938" s="51">
        <v>23</v>
      </c>
      <c r="AJ938" s="62"/>
    </row>
    <row r="939" spans="34:36" x14ac:dyDescent="0.2">
      <c r="AH939" s="62">
        <v>83.97</v>
      </c>
      <c r="AI939" s="51">
        <v>32</v>
      </c>
      <c r="AJ939" s="62"/>
    </row>
    <row r="940" spans="34:36" x14ac:dyDescent="0.2">
      <c r="AH940" s="62">
        <v>74.97</v>
      </c>
      <c r="AI940" s="51">
        <v>11</v>
      </c>
      <c r="AJ940" s="62"/>
    </row>
    <row r="941" spans="34:36" x14ac:dyDescent="0.2">
      <c r="AH941" s="62">
        <v>18.989999999999998</v>
      </c>
      <c r="AI941" s="51">
        <v>15</v>
      </c>
      <c r="AJ941" s="62"/>
    </row>
    <row r="942" spans="34:36" x14ac:dyDescent="0.2">
      <c r="AH942" s="62">
        <v>12.97</v>
      </c>
      <c r="AI942" s="51">
        <v>38</v>
      </c>
      <c r="AJ942" s="62"/>
    </row>
    <row r="943" spans="34:36" x14ac:dyDescent="0.2">
      <c r="AH943" s="62">
        <v>25.98</v>
      </c>
      <c r="AI943" s="51">
        <v>27</v>
      </c>
      <c r="AJ943" s="62"/>
    </row>
    <row r="944" spans="34:36" x14ac:dyDescent="0.2">
      <c r="AH944" s="62">
        <v>21.97</v>
      </c>
      <c r="AI944" s="51">
        <v>18</v>
      </c>
      <c r="AJ944" s="62"/>
    </row>
    <row r="945" spans="34:36" x14ac:dyDescent="0.2">
      <c r="AH945" s="62">
        <v>71.98</v>
      </c>
      <c r="AI945" s="51">
        <v>36</v>
      </c>
      <c r="AJ945" s="62"/>
    </row>
    <row r="946" spans="34:36" x14ac:dyDescent="0.2">
      <c r="AH946" s="62">
        <v>54.97</v>
      </c>
      <c r="AI946" s="51">
        <v>3</v>
      </c>
      <c r="AJ946" s="62"/>
    </row>
    <row r="947" spans="34:36" x14ac:dyDescent="0.2">
      <c r="AH947" s="62">
        <v>22.99</v>
      </c>
      <c r="AI947" s="51">
        <v>20</v>
      </c>
      <c r="AJ947" s="62"/>
    </row>
    <row r="948" spans="34:36" x14ac:dyDescent="0.2">
      <c r="AH948" s="62">
        <v>52.99</v>
      </c>
      <c r="AI948" s="51">
        <v>25</v>
      </c>
      <c r="AJ948" s="62"/>
    </row>
    <row r="949" spans="34:36" x14ac:dyDescent="0.2">
      <c r="AH949" s="62">
        <v>61.99</v>
      </c>
      <c r="AI949" s="51">
        <v>2</v>
      </c>
      <c r="AJ949" s="62"/>
    </row>
    <row r="950" spans="34:36" x14ac:dyDescent="0.2">
      <c r="AH950" s="62">
        <v>84.99</v>
      </c>
      <c r="AI950" s="51">
        <v>18</v>
      </c>
      <c r="AJ950" s="62"/>
    </row>
    <row r="951" spans="34:36" x14ac:dyDescent="0.2">
      <c r="AH951" s="62">
        <v>20.99</v>
      </c>
      <c r="AI951" s="51">
        <v>9</v>
      </c>
      <c r="AJ951" s="62"/>
    </row>
    <row r="952" spans="34:36" x14ac:dyDescent="0.2">
      <c r="AH952" s="62">
        <v>24.98</v>
      </c>
      <c r="AI952" s="51">
        <v>18</v>
      </c>
      <c r="AJ952" s="62"/>
    </row>
    <row r="953" spans="34:36" x14ac:dyDescent="0.2">
      <c r="AH953" s="62">
        <v>16.98</v>
      </c>
      <c r="AI953" s="51">
        <v>14</v>
      </c>
      <c r="AJ953" s="62"/>
    </row>
    <row r="954" spans="34:36" x14ac:dyDescent="0.2">
      <c r="AH954" s="62">
        <v>4.99</v>
      </c>
      <c r="AI954" s="51">
        <v>26</v>
      </c>
      <c r="AJ954" s="62"/>
    </row>
    <row r="955" spans="34:36" x14ac:dyDescent="0.2">
      <c r="AH955" s="62">
        <v>29.97</v>
      </c>
      <c r="AI955" s="51">
        <v>34</v>
      </c>
      <c r="AJ955" s="62"/>
    </row>
    <row r="956" spans="34:36" x14ac:dyDescent="0.2">
      <c r="AH956" s="62">
        <v>83.98</v>
      </c>
      <c r="AI956" s="51">
        <v>5</v>
      </c>
      <c r="AJ956" s="62"/>
    </row>
    <row r="957" spans="34:36" x14ac:dyDescent="0.2">
      <c r="AH957" s="62">
        <v>34.97</v>
      </c>
      <c r="AI957" s="51">
        <v>11</v>
      </c>
      <c r="AJ957" s="62"/>
    </row>
    <row r="958" spans="34:36" x14ac:dyDescent="0.2">
      <c r="AH958" s="62">
        <v>97.99</v>
      </c>
      <c r="AI958" s="51">
        <v>22</v>
      </c>
      <c r="AJ958" s="62"/>
    </row>
    <row r="959" spans="34:36" x14ac:dyDescent="0.2">
      <c r="AH959" s="62">
        <v>74.97</v>
      </c>
      <c r="AI959" s="51">
        <v>25</v>
      </c>
      <c r="AJ959" s="62"/>
    </row>
    <row r="960" spans="34:36" x14ac:dyDescent="0.2">
      <c r="AH960" s="62">
        <v>48.99</v>
      </c>
      <c r="AI960" s="51">
        <v>10</v>
      </c>
      <c r="AJ960" s="62"/>
    </row>
    <row r="961" spans="34:36" x14ac:dyDescent="0.2">
      <c r="AH961" s="62">
        <v>96.98</v>
      </c>
      <c r="AI961" s="51">
        <v>4</v>
      </c>
      <c r="AJ961" s="62"/>
    </row>
    <row r="962" spans="34:36" x14ac:dyDescent="0.2">
      <c r="AH962" s="62">
        <v>64.989999999999995</v>
      </c>
      <c r="AI962" s="51">
        <v>43</v>
      </c>
      <c r="AJ962" s="62"/>
    </row>
    <row r="963" spans="34:36" x14ac:dyDescent="0.2">
      <c r="AH963" s="62">
        <v>64.97</v>
      </c>
      <c r="AI963" s="51">
        <v>25</v>
      </c>
      <c r="AJ963" s="62"/>
    </row>
    <row r="964" spans="34:36" x14ac:dyDescent="0.2">
      <c r="AH964" s="62">
        <v>88.99</v>
      </c>
      <c r="AI964" s="51">
        <v>25</v>
      </c>
      <c r="AJ964" s="62"/>
    </row>
    <row r="965" spans="34:36" x14ac:dyDescent="0.2">
      <c r="AH965" s="62">
        <v>14.97</v>
      </c>
      <c r="AI965" s="51">
        <v>6</v>
      </c>
      <c r="AJ965" s="62"/>
    </row>
    <row r="966" spans="34:36" x14ac:dyDescent="0.2">
      <c r="AH966" s="62">
        <v>20.97</v>
      </c>
      <c r="AI966" s="51">
        <v>25</v>
      </c>
      <c r="AJ966" s="62"/>
    </row>
    <row r="967" spans="34:36" x14ac:dyDescent="0.2">
      <c r="AH967" s="62">
        <v>82.98</v>
      </c>
      <c r="AI967" s="51">
        <v>8</v>
      </c>
      <c r="AJ967" s="62"/>
    </row>
    <row r="968" spans="34:36" x14ac:dyDescent="0.2">
      <c r="AH968" s="62">
        <v>98.97</v>
      </c>
      <c r="AI968" s="51">
        <v>4</v>
      </c>
      <c r="AJ968" s="62"/>
    </row>
    <row r="969" spans="34:36" x14ac:dyDescent="0.2">
      <c r="AH969" s="62">
        <v>97.97</v>
      </c>
      <c r="AI969" s="51">
        <v>44</v>
      </c>
      <c r="AJ969" s="62"/>
    </row>
    <row r="970" spans="34:36" x14ac:dyDescent="0.2">
      <c r="AH970" s="62">
        <v>72.989999999999995</v>
      </c>
      <c r="AI970" s="51">
        <v>11</v>
      </c>
      <c r="AJ970" s="62"/>
    </row>
    <row r="971" spans="34:36" x14ac:dyDescent="0.2">
      <c r="AH971" s="62">
        <v>87.98</v>
      </c>
      <c r="AI971" s="51">
        <v>33</v>
      </c>
      <c r="AJ971" s="62"/>
    </row>
    <row r="972" spans="34:36" x14ac:dyDescent="0.2">
      <c r="AH972" s="62">
        <v>71.989999999999995</v>
      </c>
      <c r="AI972" s="51">
        <v>35</v>
      </c>
      <c r="AJ972" s="62"/>
    </row>
    <row r="973" spans="34:36" x14ac:dyDescent="0.2">
      <c r="AH973" s="62">
        <v>35.99</v>
      </c>
      <c r="AI973" s="51">
        <v>11</v>
      </c>
      <c r="AJ973" s="62"/>
    </row>
    <row r="974" spans="34:36" x14ac:dyDescent="0.2">
      <c r="AH974" s="62">
        <v>64.98</v>
      </c>
      <c r="AI974" s="51">
        <v>44</v>
      </c>
      <c r="AJ974" s="62"/>
    </row>
    <row r="975" spans="34:36" x14ac:dyDescent="0.2">
      <c r="AH975" s="62">
        <v>1.97</v>
      </c>
      <c r="AI975" s="51">
        <v>9</v>
      </c>
      <c r="AJ975" s="62"/>
    </row>
    <row r="976" spans="34:36" x14ac:dyDescent="0.2">
      <c r="AH976" s="62">
        <v>88.99</v>
      </c>
      <c r="AI976" s="51">
        <v>21</v>
      </c>
      <c r="AJ976" s="62"/>
    </row>
    <row r="977" spans="34:36" x14ac:dyDescent="0.2">
      <c r="AH977" s="62">
        <v>62.97</v>
      </c>
      <c r="AI977" s="51">
        <v>5</v>
      </c>
      <c r="AJ977" s="62"/>
    </row>
    <row r="978" spans="34:36" x14ac:dyDescent="0.2">
      <c r="AH978" s="62">
        <v>19.989999999999998</v>
      </c>
      <c r="AI978" s="51">
        <v>4</v>
      </c>
      <c r="AJ978" s="62"/>
    </row>
    <row r="979" spans="34:36" x14ac:dyDescent="0.2">
      <c r="AH979" s="62">
        <v>93.97</v>
      </c>
      <c r="AI979" s="51">
        <v>32</v>
      </c>
      <c r="AJ979" s="62"/>
    </row>
    <row r="980" spans="34:36" x14ac:dyDescent="0.2">
      <c r="AH980" s="62">
        <v>62.97</v>
      </c>
      <c r="AI980" s="51">
        <v>3</v>
      </c>
    </row>
    <row r="981" spans="34:36" x14ac:dyDescent="0.2">
      <c r="AH981" s="62">
        <v>60.98</v>
      </c>
      <c r="AI981" s="51">
        <v>30</v>
      </c>
    </row>
    <row r="982" spans="34:36" x14ac:dyDescent="0.2">
      <c r="AH982" s="62">
        <v>59.97</v>
      </c>
      <c r="AI982" s="51">
        <v>8</v>
      </c>
    </row>
    <row r="983" spans="34:36" x14ac:dyDescent="0.2">
      <c r="AH983" s="62">
        <v>73.989999999999995</v>
      </c>
      <c r="AI983" s="51">
        <v>5</v>
      </c>
    </row>
    <row r="984" spans="34:36" x14ac:dyDescent="0.2">
      <c r="AH984" s="62">
        <v>44.98</v>
      </c>
      <c r="AI984" s="51">
        <v>30</v>
      </c>
    </row>
    <row r="985" spans="34:36" x14ac:dyDescent="0.2">
      <c r="AH985" s="62">
        <v>40.98</v>
      </c>
      <c r="AI985" s="51">
        <v>17</v>
      </c>
    </row>
    <row r="986" spans="34:36" x14ac:dyDescent="0.2">
      <c r="AH986" s="62">
        <v>4.99</v>
      </c>
      <c r="AI986" s="51">
        <v>14</v>
      </c>
    </row>
    <row r="987" spans="34:36" x14ac:dyDescent="0.2">
      <c r="AH987" s="62">
        <v>4.97</v>
      </c>
      <c r="AI987" s="51">
        <v>43</v>
      </c>
    </row>
    <row r="988" spans="34:36" x14ac:dyDescent="0.2">
      <c r="AH988" s="62">
        <v>70.98</v>
      </c>
      <c r="AI988" s="51">
        <v>28</v>
      </c>
    </row>
    <row r="989" spans="34:36" x14ac:dyDescent="0.2">
      <c r="AH989" s="62">
        <v>84.97</v>
      </c>
      <c r="AI989" s="51">
        <v>41</v>
      </c>
    </row>
    <row r="990" spans="34:36" x14ac:dyDescent="0.2">
      <c r="AH990" s="62">
        <v>83.97</v>
      </c>
      <c r="AI990" s="51">
        <v>2</v>
      </c>
    </row>
    <row r="991" spans="34:36" x14ac:dyDescent="0.2">
      <c r="AH991" s="62">
        <v>27.99</v>
      </c>
      <c r="AI991" s="51">
        <v>43</v>
      </c>
    </row>
    <row r="992" spans="34:36" x14ac:dyDescent="0.2">
      <c r="AH992" s="62">
        <v>84.99</v>
      </c>
      <c r="AI992" s="51">
        <v>34</v>
      </c>
    </row>
    <row r="993" spans="34:35" x14ac:dyDescent="0.2">
      <c r="AH993" s="62">
        <v>28.98</v>
      </c>
      <c r="AI993" s="51">
        <v>18</v>
      </c>
    </row>
    <row r="994" spans="34:35" x14ac:dyDescent="0.2">
      <c r="AH994" s="62">
        <v>55.97</v>
      </c>
      <c r="AI994" s="51">
        <v>14</v>
      </c>
    </row>
    <row r="995" spans="34:35" x14ac:dyDescent="0.2">
      <c r="AH995" s="62">
        <v>45.98</v>
      </c>
      <c r="AI995" s="51">
        <v>18</v>
      </c>
    </row>
    <row r="996" spans="34:35" x14ac:dyDescent="0.2">
      <c r="AH996" s="62">
        <v>36.97</v>
      </c>
      <c r="AI996" s="51">
        <v>42</v>
      </c>
    </row>
    <row r="997" spans="34:35" x14ac:dyDescent="0.2">
      <c r="AH997" s="62">
        <v>62.97</v>
      </c>
      <c r="AI997" s="51">
        <v>30</v>
      </c>
    </row>
    <row r="998" spans="34:35" x14ac:dyDescent="0.2">
      <c r="AH998" s="62">
        <v>25.97</v>
      </c>
      <c r="AI998" s="51">
        <v>13</v>
      </c>
    </row>
    <row r="999" spans="34:35" x14ac:dyDescent="0.2">
      <c r="AH999" s="62">
        <v>94.98</v>
      </c>
      <c r="AI999" s="51">
        <v>14</v>
      </c>
    </row>
    <row r="1000" spans="34:35" x14ac:dyDescent="0.2">
      <c r="AH1000" s="62">
        <v>54.97</v>
      </c>
      <c r="AI1000" s="51">
        <v>30</v>
      </c>
    </row>
  </sheetData>
  <phoneticPr fontId="17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>
    <tabColor indexed="13"/>
  </sheetPr>
  <dimension ref="A1"/>
  <sheetViews>
    <sheetView workbookViewId="0">
      <selection activeCell="A17" sqref="A17"/>
    </sheetView>
  </sheetViews>
  <sheetFormatPr defaultColWidth="9.5703125" defaultRowHeight="12.75" x14ac:dyDescent="0.2"/>
  <cols>
    <col min="1" max="16384" width="9.5703125" style="97"/>
  </cols>
  <sheetData/>
  <customSheetViews>
    <customSheetView guid="{32E1B1E0-F29A-4FB3-9E7F-F78F245BC75E}" showRuler="0">
      <selection activeCell="I7" sqref="I7"/>
      <pageMargins left="0.75" right="0.75" top="1" bottom="1" header="0.5" footer="0.5"/>
      <pageSetup orientation="portrait" r:id="rId1"/>
      <headerFooter alignWithMargins="0"/>
    </customSheetView>
  </customSheetViews>
  <phoneticPr fontId="8" type="noConversion"/>
  <conditionalFormatting sqref="A1:XFD1048576">
    <cfRule type="expression" dxfId="0" priority="1" stopIfTrue="1">
      <formula>MOD(ROW(A1),5)=0</formula>
    </cfRule>
  </conditionalFormatting>
  <pageMargins left="0.75" right="0.75" top="1" bottom="1" header="0.5" footer="0.5"/>
  <pageSetup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 enableFormatConditionsCalculation="0">
    <tabColor indexed="14"/>
    <pageSetUpPr autoPageBreaks="0"/>
  </sheetPr>
  <dimension ref="A1:AE762"/>
  <sheetViews>
    <sheetView zoomScale="130" zoomScaleNormal="85" zoomScaleSheetLayoutView="100" workbookViewId="0"/>
  </sheetViews>
  <sheetFormatPr defaultColWidth="19.85546875" defaultRowHeight="12.75" x14ac:dyDescent="0.2"/>
  <cols>
    <col min="1" max="1" width="22" style="74" bestFit="1" customWidth="1"/>
    <col min="2" max="2" width="8.140625" style="85" bestFit="1" customWidth="1"/>
    <col min="3" max="3" width="24.28515625" style="74" bestFit="1" customWidth="1"/>
    <col min="4" max="4" width="12.5703125" style="86" customWidth="1"/>
    <col min="5" max="5" width="13.28515625" style="86" customWidth="1"/>
    <col min="6" max="6" width="8.85546875" style="74" bestFit="1" customWidth="1"/>
    <col min="7" max="7" width="9.140625" style="74" bestFit="1" customWidth="1"/>
    <col min="8" max="8" width="5.85546875" style="87" bestFit="1" customWidth="1"/>
    <col min="9" max="9" width="8.140625" style="74" bestFit="1" customWidth="1"/>
    <col min="10" max="10" width="9.5703125" style="90" bestFit="1" customWidth="1"/>
    <col min="11" max="11" width="10.42578125" style="74" bestFit="1" customWidth="1"/>
    <col min="12" max="12" width="10.7109375" style="86" bestFit="1" customWidth="1"/>
    <col min="13" max="13" width="8.7109375" style="86" bestFit="1" customWidth="1"/>
    <col min="14" max="14" width="6.28515625" style="74" bestFit="1" customWidth="1"/>
    <col min="15" max="15" width="19.85546875" style="87" customWidth="1"/>
    <col min="16" max="16" width="9" style="74" bestFit="1" customWidth="1"/>
    <col min="17" max="17" width="4.7109375" style="74" bestFit="1" customWidth="1"/>
    <col min="18" max="18" width="9.28515625" style="74" customWidth="1"/>
    <col min="19" max="24" width="5.28515625" style="74" bestFit="1" customWidth="1"/>
    <col min="25" max="25" width="6.28515625" style="74" customWidth="1"/>
    <col min="26" max="26" width="5.7109375" style="74" bestFit="1" customWidth="1"/>
    <col min="27" max="31" width="5.28515625" style="74" bestFit="1" customWidth="1"/>
    <col min="32" max="16384" width="19.85546875" style="74"/>
  </cols>
  <sheetData>
    <row r="1" spans="1:31" x14ac:dyDescent="0.2">
      <c r="A1" s="63" t="s">
        <v>1851</v>
      </c>
      <c r="B1" s="64" t="s">
        <v>1700</v>
      </c>
      <c r="C1" s="65" t="s">
        <v>1852</v>
      </c>
      <c r="D1" s="66" t="s">
        <v>1703</v>
      </c>
      <c r="E1" s="66" t="s">
        <v>1734</v>
      </c>
      <c r="F1" s="65" t="s">
        <v>1853</v>
      </c>
      <c r="G1" s="67" t="s">
        <v>1854</v>
      </c>
      <c r="H1" s="67" t="s">
        <v>1701</v>
      </c>
      <c r="I1" s="65" t="s">
        <v>1856</v>
      </c>
      <c r="J1" s="68" t="s">
        <v>1855</v>
      </c>
      <c r="K1" s="64" t="s">
        <v>1704</v>
      </c>
      <c r="L1" s="69" t="s">
        <v>1320</v>
      </c>
      <c r="M1" s="70" t="s">
        <v>1319</v>
      </c>
      <c r="N1" s="71">
        <v>3.7100000000000001E-2</v>
      </c>
      <c r="O1" s="72"/>
      <c r="P1" s="73" t="s">
        <v>1702</v>
      </c>
      <c r="Q1" s="73"/>
      <c r="S1" s="75"/>
      <c r="T1" s="76" t="s">
        <v>1219</v>
      </c>
      <c r="U1" s="76" t="s">
        <v>1220</v>
      </c>
      <c r="V1" s="76" t="s">
        <v>1221</v>
      </c>
      <c r="W1" s="76" t="s">
        <v>1222</v>
      </c>
      <c r="X1" s="76" t="s">
        <v>1223</v>
      </c>
      <c r="Z1" s="77"/>
      <c r="AA1" s="78" t="s">
        <v>1219</v>
      </c>
      <c r="AB1" s="78" t="s">
        <v>1220</v>
      </c>
      <c r="AC1" s="78" t="s">
        <v>1221</v>
      </c>
      <c r="AD1" s="78" t="s">
        <v>1222</v>
      </c>
      <c r="AE1" s="78" t="s">
        <v>1223</v>
      </c>
    </row>
    <row r="2" spans="1:31" x14ac:dyDescent="0.2">
      <c r="A2" s="74" t="s">
        <v>2169</v>
      </c>
      <c r="B2" s="79" t="s">
        <v>1850</v>
      </c>
      <c r="C2" s="74" t="s">
        <v>24</v>
      </c>
      <c r="D2" s="80">
        <v>100432924</v>
      </c>
      <c r="E2" s="80">
        <v>9192804104</v>
      </c>
      <c r="F2" s="74" t="s">
        <v>1858</v>
      </c>
      <c r="G2" s="81">
        <v>34861</v>
      </c>
      <c r="H2" s="82">
        <f t="shared" ref="H2:H65" ca="1" si="0">DATEDIF(G2,TODAY(),"Y")</f>
        <v>15</v>
      </c>
      <c r="I2" s="83" t="s">
        <v>1859</v>
      </c>
      <c r="J2" s="84">
        <v>24550</v>
      </c>
      <c r="K2" s="85">
        <v>1</v>
      </c>
      <c r="M2" s="91"/>
      <c r="P2" s="88">
        <v>0</v>
      </c>
      <c r="Q2" s="89">
        <v>0</v>
      </c>
      <c r="S2" s="75" t="s">
        <v>1827</v>
      </c>
      <c r="T2" s="83">
        <v>33</v>
      </c>
      <c r="U2" s="83">
        <v>40</v>
      </c>
      <c r="V2" s="83">
        <v>37</v>
      </c>
      <c r="W2" s="83">
        <v>48</v>
      </c>
      <c r="X2" s="83">
        <v>48</v>
      </c>
      <c r="Y2" s="83"/>
      <c r="Z2" s="90" t="s">
        <v>1735</v>
      </c>
      <c r="AA2" s="83">
        <v>45</v>
      </c>
      <c r="AB2" s="83">
        <v>47</v>
      </c>
      <c r="AC2" s="83">
        <v>35</v>
      </c>
      <c r="AD2" s="83">
        <v>49</v>
      </c>
      <c r="AE2" s="83">
        <v>37</v>
      </c>
    </row>
    <row r="3" spans="1:31" x14ac:dyDescent="0.2">
      <c r="A3" s="74" t="s">
        <v>2163</v>
      </c>
      <c r="B3" s="79" t="s">
        <v>1850</v>
      </c>
      <c r="C3" s="74" t="s">
        <v>24</v>
      </c>
      <c r="D3" s="80">
        <v>948195711</v>
      </c>
      <c r="E3" s="80">
        <v>2523539786</v>
      </c>
      <c r="F3" s="74" t="s">
        <v>1857</v>
      </c>
      <c r="G3" s="81">
        <v>37107</v>
      </c>
      <c r="H3" s="82">
        <f t="shared" ca="1" si="0"/>
        <v>9</v>
      </c>
      <c r="I3" s="83"/>
      <c r="J3" s="84">
        <v>42540</v>
      </c>
      <c r="K3" s="85">
        <v>5</v>
      </c>
      <c r="P3" s="92">
        <v>5000</v>
      </c>
      <c r="Q3" s="93">
        <v>0.01</v>
      </c>
      <c r="S3" s="75" t="s">
        <v>1828</v>
      </c>
      <c r="T3" s="83">
        <v>35</v>
      </c>
      <c r="U3" s="83">
        <v>38</v>
      </c>
      <c r="V3" s="83">
        <v>36</v>
      </c>
      <c r="W3" s="83">
        <v>48</v>
      </c>
      <c r="X3" s="83">
        <v>41</v>
      </c>
      <c r="Y3" s="83"/>
      <c r="Z3" s="90" t="s">
        <v>1736</v>
      </c>
      <c r="AA3" s="83">
        <v>39</v>
      </c>
      <c r="AB3" s="83">
        <v>35</v>
      </c>
      <c r="AC3" s="83">
        <v>45</v>
      </c>
      <c r="AD3" s="83">
        <v>34</v>
      </c>
      <c r="AE3" s="83">
        <v>37</v>
      </c>
    </row>
    <row r="4" spans="1:31" x14ac:dyDescent="0.2">
      <c r="A4" s="74" t="s">
        <v>2158</v>
      </c>
      <c r="B4" s="79" t="s">
        <v>156</v>
      </c>
      <c r="C4" s="74" t="s">
        <v>24</v>
      </c>
      <c r="D4" s="80">
        <v>991656720</v>
      </c>
      <c r="E4" s="80">
        <v>2528138394</v>
      </c>
      <c r="F4" s="74" t="s">
        <v>1858</v>
      </c>
      <c r="G4" s="81">
        <v>38137</v>
      </c>
      <c r="H4" s="82">
        <f t="shared" ca="1" si="0"/>
        <v>6</v>
      </c>
      <c r="I4" s="83" t="s">
        <v>1865</v>
      </c>
      <c r="J4" s="84">
        <v>72830</v>
      </c>
      <c r="K4" s="85">
        <v>2</v>
      </c>
      <c r="P4" s="92">
        <v>15000</v>
      </c>
      <c r="Q4" s="93">
        <v>0.03</v>
      </c>
      <c r="S4" s="75" t="s">
        <v>1829</v>
      </c>
      <c r="T4" s="83">
        <v>49</v>
      </c>
      <c r="U4" s="83">
        <v>36</v>
      </c>
      <c r="V4" s="83">
        <v>40</v>
      </c>
      <c r="W4" s="83">
        <v>35</v>
      </c>
      <c r="X4" s="83">
        <v>44</v>
      </c>
      <c r="Y4" s="83"/>
      <c r="Z4" s="90" t="s">
        <v>1737</v>
      </c>
      <c r="AA4" s="83">
        <v>30</v>
      </c>
      <c r="AB4" s="83">
        <v>45</v>
      </c>
      <c r="AC4" s="83">
        <v>43</v>
      </c>
      <c r="AD4" s="83">
        <v>46</v>
      </c>
      <c r="AE4" s="83">
        <v>30</v>
      </c>
    </row>
    <row r="5" spans="1:31" x14ac:dyDescent="0.2">
      <c r="A5" s="74" t="s">
        <v>2158</v>
      </c>
      <c r="B5" s="79" t="s">
        <v>156</v>
      </c>
      <c r="C5" s="74" t="s">
        <v>24</v>
      </c>
      <c r="D5" s="80">
        <v>991656720</v>
      </c>
      <c r="E5" s="80">
        <v>2528138394</v>
      </c>
      <c r="F5" s="74" t="s">
        <v>1858</v>
      </c>
      <c r="G5" s="81">
        <v>38137</v>
      </c>
      <c r="H5" s="82">
        <f t="shared" ca="1" si="0"/>
        <v>6</v>
      </c>
      <c r="I5" s="83" t="s">
        <v>1865</v>
      </c>
      <c r="J5" s="84">
        <v>72830</v>
      </c>
      <c r="K5" s="85">
        <v>2</v>
      </c>
      <c r="P5" s="92">
        <v>25000</v>
      </c>
      <c r="Q5" s="93">
        <v>0.05</v>
      </c>
      <c r="S5" s="75" t="s">
        <v>1830</v>
      </c>
      <c r="T5" s="83">
        <v>35</v>
      </c>
      <c r="U5" s="83">
        <v>46</v>
      </c>
      <c r="V5" s="83">
        <v>44</v>
      </c>
      <c r="W5" s="83">
        <v>48</v>
      </c>
      <c r="X5" s="83">
        <v>47</v>
      </c>
      <c r="Y5" s="83"/>
      <c r="Z5" s="90" t="s">
        <v>1738</v>
      </c>
      <c r="AA5" s="83">
        <v>46</v>
      </c>
      <c r="AB5" s="83">
        <v>40</v>
      </c>
      <c r="AC5" s="83">
        <v>45</v>
      </c>
      <c r="AD5" s="83">
        <v>45</v>
      </c>
      <c r="AE5" s="83">
        <v>37</v>
      </c>
    </row>
    <row r="6" spans="1:31" x14ac:dyDescent="0.2">
      <c r="A6" s="74" t="s">
        <v>2160</v>
      </c>
      <c r="B6" s="79" t="s">
        <v>1850</v>
      </c>
      <c r="C6" s="74" t="s">
        <v>24</v>
      </c>
      <c r="D6" s="80">
        <v>914428485</v>
      </c>
      <c r="E6" s="80">
        <v>2521774590</v>
      </c>
      <c r="F6" s="74" t="s">
        <v>1861</v>
      </c>
      <c r="G6" s="81">
        <v>31980</v>
      </c>
      <c r="H6" s="82">
        <f t="shared" ca="1" si="0"/>
        <v>23</v>
      </c>
      <c r="I6" s="83" t="s">
        <v>1862</v>
      </c>
      <c r="J6" s="84">
        <v>26795</v>
      </c>
      <c r="K6" s="85">
        <v>4</v>
      </c>
      <c r="M6" s="91"/>
      <c r="P6" s="92">
        <v>35000</v>
      </c>
      <c r="Q6" s="93">
        <v>0.06</v>
      </c>
      <c r="S6" s="75" t="s">
        <v>1831</v>
      </c>
      <c r="T6" s="83">
        <v>31</v>
      </c>
      <c r="U6" s="83">
        <v>49</v>
      </c>
      <c r="V6" s="83">
        <v>43</v>
      </c>
      <c r="W6" s="83">
        <v>42</v>
      </c>
      <c r="X6" s="83">
        <v>34</v>
      </c>
      <c r="Y6" s="83"/>
      <c r="Z6" s="90" t="s">
        <v>1739</v>
      </c>
      <c r="AA6" s="83">
        <v>38</v>
      </c>
      <c r="AB6" s="83">
        <v>39</v>
      </c>
      <c r="AC6" s="83">
        <v>42</v>
      </c>
      <c r="AD6" s="83">
        <v>40</v>
      </c>
      <c r="AE6" s="83">
        <v>43</v>
      </c>
    </row>
    <row r="7" spans="1:31" x14ac:dyDescent="0.2">
      <c r="A7" s="74" t="s">
        <v>2173</v>
      </c>
      <c r="B7" s="79" t="s">
        <v>25</v>
      </c>
      <c r="C7" s="74" t="s">
        <v>24</v>
      </c>
      <c r="D7" s="80">
        <v>311526157</v>
      </c>
      <c r="E7" s="80">
        <v>9195818082</v>
      </c>
      <c r="F7" s="74" t="s">
        <v>1864</v>
      </c>
      <c r="G7" s="81">
        <v>32536</v>
      </c>
      <c r="H7" s="82">
        <f t="shared" ca="1" si="0"/>
        <v>21</v>
      </c>
      <c r="I7" s="83"/>
      <c r="J7" s="84">
        <v>35680</v>
      </c>
      <c r="K7" s="85">
        <v>2</v>
      </c>
      <c r="M7" s="91"/>
      <c r="P7" s="92">
        <v>45000</v>
      </c>
      <c r="Q7" s="93">
        <v>7.0000000000000007E-2</v>
      </c>
      <c r="S7" s="75" t="s">
        <v>1832</v>
      </c>
      <c r="T7" s="83">
        <v>43</v>
      </c>
      <c r="U7" s="83">
        <v>38</v>
      </c>
      <c r="V7" s="83">
        <v>44</v>
      </c>
      <c r="W7" s="83">
        <v>44</v>
      </c>
      <c r="X7" s="83">
        <v>39</v>
      </c>
      <c r="Y7" s="83"/>
      <c r="Z7" s="90" t="s">
        <v>1740</v>
      </c>
      <c r="AA7" s="83">
        <v>30</v>
      </c>
      <c r="AB7" s="83">
        <v>47</v>
      </c>
      <c r="AC7" s="83">
        <v>46</v>
      </c>
      <c r="AD7" s="83">
        <v>42</v>
      </c>
      <c r="AE7" s="83">
        <v>34</v>
      </c>
    </row>
    <row r="8" spans="1:31" x14ac:dyDescent="0.2">
      <c r="A8" s="74" t="s">
        <v>2175</v>
      </c>
      <c r="B8" s="79" t="s">
        <v>26</v>
      </c>
      <c r="C8" s="74" t="s">
        <v>27</v>
      </c>
      <c r="D8" s="80">
        <v>535539723</v>
      </c>
      <c r="E8" s="80">
        <v>2523492633</v>
      </c>
      <c r="F8" s="74" t="s">
        <v>1861</v>
      </c>
      <c r="G8" s="81">
        <v>32164</v>
      </c>
      <c r="H8" s="82">
        <f t="shared" ca="1" si="0"/>
        <v>22</v>
      </c>
      <c r="I8" s="83" t="s">
        <v>1862</v>
      </c>
      <c r="J8" s="84">
        <v>30445</v>
      </c>
      <c r="K8" s="85">
        <v>1</v>
      </c>
      <c r="M8" s="91"/>
      <c r="P8" s="92">
        <v>55000</v>
      </c>
      <c r="Q8" s="93">
        <v>0.08</v>
      </c>
      <c r="R8" s="77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</row>
    <row r="9" spans="1:31" x14ac:dyDescent="0.2">
      <c r="A9" s="74" t="s">
        <v>2172</v>
      </c>
      <c r="B9" s="79" t="s">
        <v>2149</v>
      </c>
      <c r="C9" s="74" t="s">
        <v>27</v>
      </c>
      <c r="D9" s="80">
        <v>415076748</v>
      </c>
      <c r="E9" s="80">
        <v>9195230846</v>
      </c>
      <c r="F9" s="74" t="s">
        <v>1864</v>
      </c>
      <c r="G9" s="81">
        <v>32172</v>
      </c>
      <c r="H9" s="82">
        <f t="shared" ca="1" si="0"/>
        <v>22</v>
      </c>
      <c r="I9" s="83" t="s">
        <v>1859</v>
      </c>
      <c r="J9" s="84">
        <v>29070</v>
      </c>
      <c r="K9" s="85">
        <v>3</v>
      </c>
      <c r="O9" s="94"/>
      <c r="P9" s="92">
        <v>65000</v>
      </c>
      <c r="Q9" s="93">
        <v>0.1</v>
      </c>
    </row>
    <row r="10" spans="1:31" x14ac:dyDescent="0.2">
      <c r="A10" s="74" t="s">
        <v>2164</v>
      </c>
      <c r="B10" s="79" t="s">
        <v>28</v>
      </c>
      <c r="C10" s="74" t="s">
        <v>27</v>
      </c>
      <c r="D10" s="80">
        <v>608796012</v>
      </c>
      <c r="E10" s="80">
        <v>9194075460</v>
      </c>
      <c r="F10" s="74" t="s">
        <v>1858</v>
      </c>
      <c r="G10" s="81">
        <v>32521</v>
      </c>
      <c r="H10" s="82">
        <f t="shared" ca="1" si="0"/>
        <v>21</v>
      </c>
      <c r="I10" s="83" t="s">
        <v>1859</v>
      </c>
      <c r="J10" s="84">
        <v>79760</v>
      </c>
      <c r="K10" s="85">
        <v>5</v>
      </c>
      <c r="M10" s="91"/>
      <c r="P10" s="92">
        <v>75000</v>
      </c>
      <c r="Q10" s="93">
        <v>0.11</v>
      </c>
    </row>
    <row r="11" spans="1:31" x14ac:dyDescent="0.2">
      <c r="A11" s="74" t="s">
        <v>2155</v>
      </c>
      <c r="B11" s="79" t="s">
        <v>26</v>
      </c>
      <c r="C11" s="74" t="s">
        <v>27</v>
      </c>
      <c r="D11" s="80">
        <v>202815919</v>
      </c>
      <c r="E11" s="80">
        <v>2528467597</v>
      </c>
      <c r="F11" s="74" t="s">
        <v>1857</v>
      </c>
      <c r="G11" s="81">
        <v>32766</v>
      </c>
      <c r="H11" s="82">
        <f t="shared" ca="1" si="0"/>
        <v>21</v>
      </c>
      <c r="I11" s="83"/>
      <c r="J11" s="84">
        <v>66580</v>
      </c>
      <c r="K11" s="85">
        <v>5</v>
      </c>
      <c r="M11" s="91"/>
      <c r="P11" s="92">
        <v>85000</v>
      </c>
      <c r="Q11" s="93">
        <v>0.12</v>
      </c>
    </row>
    <row r="12" spans="1:31" x14ac:dyDescent="0.2">
      <c r="A12" s="74" t="s">
        <v>2166</v>
      </c>
      <c r="B12" s="79" t="s">
        <v>28</v>
      </c>
      <c r="C12" s="74" t="s">
        <v>27</v>
      </c>
      <c r="D12" s="80">
        <v>768681542</v>
      </c>
      <c r="E12" s="80">
        <v>2521973267</v>
      </c>
      <c r="F12" s="74" t="s">
        <v>1858</v>
      </c>
      <c r="G12" s="81">
        <v>34154</v>
      </c>
      <c r="H12" s="82">
        <f t="shared" ca="1" si="0"/>
        <v>17</v>
      </c>
      <c r="I12" s="83" t="s">
        <v>1859</v>
      </c>
      <c r="J12" s="84">
        <v>60830</v>
      </c>
      <c r="K12" s="85">
        <v>1</v>
      </c>
      <c r="M12" s="91"/>
      <c r="P12" s="92">
        <v>95000</v>
      </c>
      <c r="Q12" s="93">
        <v>0.13</v>
      </c>
    </row>
    <row r="13" spans="1:31" x14ac:dyDescent="0.2">
      <c r="A13" s="74" t="s">
        <v>2159</v>
      </c>
      <c r="B13" s="79" t="s">
        <v>2149</v>
      </c>
      <c r="C13" s="74" t="s">
        <v>27</v>
      </c>
      <c r="D13" s="80">
        <v>475256935</v>
      </c>
      <c r="E13" s="80">
        <v>2527852326</v>
      </c>
      <c r="F13" s="74" t="s">
        <v>1858</v>
      </c>
      <c r="G13" s="81">
        <v>34432</v>
      </c>
      <c r="H13" s="82">
        <f t="shared" ca="1" si="0"/>
        <v>16</v>
      </c>
      <c r="I13" s="83" t="s">
        <v>1863</v>
      </c>
      <c r="J13" s="84">
        <v>85300</v>
      </c>
      <c r="K13" s="85">
        <v>2</v>
      </c>
    </row>
    <row r="14" spans="1:31" x14ac:dyDescent="0.2">
      <c r="A14" s="74" t="s">
        <v>2168</v>
      </c>
      <c r="B14" s="79" t="s">
        <v>25</v>
      </c>
      <c r="C14" s="74" t="s">
        <v>27</v>
      </c>
      <c r="D14" s="80">
        <v>481336564</v>
      </c>
      <c r="E14" s="80">
        <v>9196479087</v>
      </c>
      <c r="F14" s="74" t="s">
        <v>1858</v>
      </c>
      <c r="G14" s="81">
        <v>34833</v>
      </c>
      <c r="H14" s="82">
        <f t="shared" ca="1" si="0"/>
        <v>15</v>
      </c>
      <c r="I14" s="83" t="s">
        <v>1863</v>
      </c>
      <c r="J14" s="84">
        <v>72090</v>
      </c>
      <c r="K14" s="85">
        <v>5</v>
      </c>
      <c r="M14" s="91"/>
    </row>
    <row r="15" spans="1:31" x14ac:dyDescent="0.2">
      <c r="A15" s="74" t="s">
        <v>2157</v>
      </c>
      <c r="B15" s="79" t="s">
        <v>25</v>
      </c>
      <c r="C15" s="74" t="s">
        <v>27</v>
      </c>
      <c r="D15" s="80">
        <v>356110882</v>
      </c>
      <c r="E15" s="80">
        <v>2527936742</v>
      </c>
      <c r="F15" s="74" t="s">
        <v>1861</v>
      </c>
      <c r="G15" s="81">
        <v>34907</v>
      </c>
      <c r="H15" s="82">
        <f t="shared" ca="1" si="0"/>
        <v>15</v>
      </c>
      <c r="I15" s="83" t="s">
        <v>1859</v>
      </c>
      <c r="J15" s="84">
        <v>15240</v>
      </c>
      <c r="K15" s="85">
        <v>1</v>
      </c>
    </row>
    <row r="16" spans="1:31" x14ac:dyDescent="0.2">
      <c r="A16" s="74" t="s">
        <v>2165</v>
      </c>
      <c r="B16" s="79" t="s">
        <v>28</v>
      </c>
      <c r="C16" s="74" t="s">
        <v>27</v>
      </c>
      <c r="D16" s="80">
        <v>542051793</v>
      </c>
      <c r="E16" s="80">
        <v>2527317354</v>
      </c>
      <c r="F16" s="74" t="s">
        <v>1858</v>
      </c>
      <c r="G16" s="81">
        <v>34950</v>
      </c>
      <c r="H16" s="82">
        <f t="shared" ca="1" si="0"/>
        <v>15</v>
      </c>
      <c r="I16" s="83" t="s">
        <v>1859</v>
      </c>
      <c r="J16" s="84">
        <v>75150</v>
      </c>
      <c r="K16" s="85">
        <v>1</v>
      </c>
    </row>
    <row r="17" spans="1:13" x14ac:dyDescent="0.2">
      <c r="A17" s="74" t="s">
        <v>2161</v>
      </c>
      <c r="B17" s="79" t="s">
        <v>156</v>
      </c>
      <c r="C17" s="74" t="s">
        <v>27</v>
      </c>
      <c r="D17" s="80">
        <v>456946966</v>
      </c>
      <c r="E17" s="80">
        <v>9194680033</v>
      </c>
      <c r="F17" s="74" t="s">
        <v>1858</v>
      </c>
      <c r="G17" s="81">
        <v>35454</v>
      </c>
      <c r="H17" s="82">
        <f t="shared" ca="1" si="0"/>
        <v>13</v>
      </c>
      <c r="I17" s="83" t="s">
        <v>1860</v>
      </c>
      <c r="J17" s="84">
        <v>74840</v>
      </c>
      <c r="K17" s="85">
        <v>4</v>
      </c>
      <c r="M17" s="91"/>
    </row>
    <row r="18" spans="1:13" x14ac:dyDescent="0.2">
      <c r="A18" s="74" t="s">
        <v>2167</v>
      </c>
      <c r="B18" s="79" t="s">
        <v>1850</v>
      </c>
      <c r="C18" s="74" t="s">
        <v>27</v>
      </c>
      <c r="D18" s="80">
        <v>767961463</v>
      </c>
      <c r="E18" s="80">
        <v>2523646601</v>
      </c>
      <c r="F18" s="74" t="s">
        <v>1857</v>
      </c>
      <c r="G18" s="81">
        <v>35467</v>
      </c>
      <c r="H18" s="82">
        <f t="shared" ca="1" si="0"/>
        <v>13</v>
      </c>
      <c r="I18" s="83"/>
      <c r="J18" s="84">
        <v>76690</v>
      </c>
      <c r="K18" s="85">
        <v>3</v>
      </c>
      <c r="M18" s="91"/>
    </row>
    <row r="19" spans="1:13" x14ac:dyDescent="0.2">
      <c r="A19" s="74" t="s">
        <v>2171</v>
      </c>
      <c r="B19" s="79" t="s">
        <v>25</v>
      </c>
      <c r="C19" s="74" t="s">
        <v>27</v>
      </c>
      <c r="D19" s="80">
        <v>975603308</v>
      </c>
      <c r="E19" s="80">
        <v>9192693355</v>
      </c>
      <c r="F19" s="74" t="s">
        <v>1858</v>
      </c>
      <c r="G19" s="81">
        <v>36094</v>
      </c>
      <c r="H19" s="82">
        <f t="shared" ca="1" si="0"/>
        <v>12</v>
      </c>
      <c r="I19" s="83" t="s">
        <v>1859</v>
      </c>
      <c r="J19" s="84">
        <v>30780</v>
      </c>
      <c r="K19" s="85">
        <v>4</v>
      </c>
      <c r="M19" s="91"/>
    </row>
    <row r="20" spans="1:13" x14ac:dyDescent="0.2">
      <c r="A20" s="74" t="s">
        <v>2162</v>
      </c>
      <c r="B20" s="79" t="s">
        <v>26</v>
      </c>
      <c r="C20" s="74" t="s">
        <v>27</v>
      </c>
      <c r="D20" s="80">
        <v>781913936</v>
      </c>
      <c r="E20" s="80">
        <v>9197889149</v>
      </c>
      <c r="F20" s="74" t="s">
        <v>1861</v>
      </c>
      <c r="G20" s="81">
        <v>36472</v>
      </c>
      <c r="H20" s="82">
        <f t="shared" ca="1" si="0"/>
        <v>11</v>
      </c>
      <c r="I20" s="83" t="s">
        <v>1860</v>
      </c>
      <c r="J20" s="84">
        <v>17735</v>
      </c>
      <c r="K20" s="85">
        <v>3</v>
      </c>
      <c r="M20" s="91"/>
    </row>
    <row r="21" spans="1:13" x14ac:dyDescent="0.2">
      <c r="A21" s="74" t="s">
        <v>2174</v>
      </c>
      <c r="B21" s="79" t="s">
        <v>26</v>
      </c>
      <c r="C21" s="74" t="s">
        <v>27</v>
      </c>
      <c r="D21" s="80">
        <v>638271383</v>
      </c>
      <c r="E21" s="80">
        <v>2521641031</v>
      </c>
      <c r="F21" s="74" t="s">
        <v>1858</v>
      </c>
      <c r="G21" s="81">
        <v>36832</v>
      </c>
      <c r="H21" s="82">
        <f t="shared" ca="1" si="0"/>
        <v>10</v>
      </c>
      <c r="I21" s="83" t="s">
        <v>1859</v>
      </c>
      <c r="J21" s="84">
        <v>49350</v>
      </c>
      <c r="K21" s="85">
        <v>4</v>
      </c>
      <c r="M21" s="91"/>
    </row>
    <row r="22" spans="1:13" x14ac:dyDescent="0.2">
      <c r="A22" s="74" t="s">
        <v>2156</v>
      </c>
      <c r="B22" s="79" t="s">
        <v>156</v>
      </c>
      <c r="C22" s="74" t="s">
        <v>27</v>
      </c>
      <c r="D22" s="80">
        <v>840313216</v>
      </c>
      <c r="E22" s="80">
        <v>9198449868</v>
      </c>
      <c r="F22" s="74" t="s">
        <v>1858</v>
      </c>
      <c r="G22" s="81">
        <v>37759</v>
      </c>
      <c r="H22" s="82">
        <f t="shared" ca="1" si="0"/>
        <v>7</v>
      </c>
      <c r="I22" s="83" t="s">
        <v>1865</v>
      </c>
      <c r="J22" s="84">
        <v>37670</v>
      </c>
      <c r="K22" s="85">
        <v>3</v>
      </c>
    </row>
    <row r="23" spans="1:13" x14ac:dyDescent="0.2">
      <c r="A23" s="74" t="s">
        <v>2170</v>
      </c>
      <c r="B23" s="79" t="s">
        <v>1850</v>
      </c>
      <c r="C23" s="74" t="s">
        <v>27</v>
      </c>
      <c r="D23" s="80">
        <v>297852686</v>
      </c>
      <c r="E23" s="80">
        <v>2525832994</v>
      </c>
      <c r="F23" s="74" t="s">
        <v>1858</v>
      </c>
      <c r="G23" s="81">
        <v>38394</v>
      </c>
      <c r="H23" s="82">
        <f t="shared" ca="1" si="0"/>
        <v>5</v>
      </c>
      <c r="I23" s="83" t="s">
        <v>1860</v>
      </c>
      <c r="J23" s="84">
        <v>58290</v>
      </c>
      <c r="K23" s="85">
        <v>5</v>
      </c>
      <c r="M23" s="91"/>
    </row>
    <row r="24" spans="1:13" x14ac:dyDescent="0.2">
      <c r="A24" s="74" t="s">
        <v>2176</v>
      </c>
      <c r="B24" s="79" t="s">
        <v>1850</v>
      </c>
      <c r="C24" s="74" t="s">
        <v>27</v>
      </c>
      <c r="D24" s="80">
        <v>771277493</v>
      </c>
      <c r="E24" s="80">
        <v>2522872439</v>
      </c>
      <c r="F24" s="74" t="s">
        <v>1864</v>
      </c>
      <c r="G24" s="81">
        <v>38816</v>
      </c>
      <c r="H24" s="82">
        <f t="shared" ca="1" si="0"/>
        <v>4</v>
      </c>
      <c r="I24" s="83"/>
      <c r="J24" s="84">
        <v>10636</v>
      </c>
      <c r="K24" s="85">
        <v>4</v>
      </c>
    </row>
    <row r="25" spans="1:13" x14ac:dyDescent="0.2">
      <c r="A25" s="74" t="s">
        <v>2177</v>
      </c>
      <c r="B25" s="79" t="s">
        <v>1850</v>
      </c>
      <c r="C25" s="74" t="s">
        <v>29</v>
      </c>
      <c r="D25" s="80">
        <v>963028490</v>
      </c>
      <c r="E25" s="80">
        <v>2524383168</v>
      </c>
      <c r="F25" s="74" t="s">
        <v>1858</v>
      </c>
      <c r="G25" s="81">
        <v>32241</v>
      </c>
      <c r="H25" s="82">
        <f t="shared" ca="1" si="0"/>
        <v>22</v>
      </c>
      <c r="I25" s="83" t="s">
        <v>1862</v>
      </c>
      <c r="J25" s="84">
        <v>41350</v>
      </c>
      <c r="K25" s="85">
        <v>2</v>
      </c>
    </row>
    <row r="26" spans="1:13" x14ac:dyDescent="0.2">
      <c r="A26" s="74" t="s">
        <v>2182</v>
      </c>
      <c r="B26" s="79" t="s">
        <v>28</v>
      </c>
      <c r="C26" s="74" t="s">
        <v>29</v>
      </c>
      <c r="D26" s="80">
        <v>237359447</v>
      </c>
      <c r="E26" s="80">
        <v>9195882405</v>
      </c>
      <c r="F26" s="74" t="s">
        <v>1858</v>
      </c>
      <c r="G26" s="81">
        <v>32991</v>
      </c>
      <c r="H26" s="82">
        <f t="shared" ca="1" si="0"/>
        <v>20</v>
      </c>
      <c r="I26" s="83" t="s">
        <v>1859</v>
      </c>
      <c r="J26" s="84">
        <v>73440</v>
      </c>
      <c r="K26" s="85">
        <v>1</v>
      </c>
    </row>
    <row r="27" spans="1:13" x14ac:dyDescent="0.2">
      <c r="A27" s="74" t="s">
        <v>2179</v>
      </c>
      <c r="B27" s="79" t="s">
        <v>26</v>
      </c>
      <c r="C27" s="74" t="s">
        <v>29</v>
      </c>
      <c r="D27" s="80">
        <v>216607562</v>
      </c>
      <c r="E27" s="80">
        <v>2521593705</v>
      </c>
      <c r="F27" s="74" t="s">
        <v>1858</v>
      </c>
      <c r="G27" s="81">
        <v>34149</v>
      </c>
      <c r="H27" s="82">
        <f t="shared" ca="1" si="0"/>
        <v>17</v>
      </c>
      <c r="I27" s="83" t="s">
        <v>1863</v>
      </c>
      <c r="J27" s="84">
        <v>49360</v>
      </c>
      <c r="K27" s="85">
        <v>2</v>
      </c>
    </row>
    <row r="28" spans="1:13" x14ac:dyDescent="0.2">
      <c r="A28" s="74" t="s">
        <v>2184</v>
      </c>
      <c r="B28" s="79" t="s">
        <v>1850</v>
      </c>
      <c r="C28" s="74" t="s">
        <v>29</v>
      </c>
      <c r="D28" s="80">
        <v>796079833</v>
      </c>
      <c r="E28" s="80">
        <v>2525327906</v>
      </c>
      <c r="F28" s="74" t="s">
        <v>1861</v>
      </c>
      <c r="G28" s="81">
        <v>34254</v>
      </c>
      <c r="H28" s="82">
        <f t="shared" ca="1" si="0"/>
        <v>17</v>
      </c>
      <c r="I28" s="83" t="s">
        <v>1859</v>
      </c>
      <c r="J28" s="84">
        <v>11025</v>
      </c>
      <c r="K28" s="85">
        <v>1</v>
      </c>
    </row>
    <row r="29" spans="1:13" x14ac:dyDescent="0.2">
      <c r="A29" s="74" t="s">
        <v>2180</v>
      </c>
      <c r="B29" s="79" t="s">
        <v>26</v>
      </c>
      <c r="C29" s="74" t="s">
        <v>29</v>
      </c>
      <c r="D29" s="80">
        <v>243350742</v>
      </c>
      <c r="E29" s="80">
        <v>2528304204</v>
      </c>
      <c r="F29" s="74" t="s">
        <v>1864</v>
      </c>
      <c r="G29" s="81">
        <v>34364</v>
      </c>
      <c r="H29" s="82">
        <f t="shared" ca="1" si="0"/>
        <v>16</v>
      </c>
      <c r="I29" s="83"/>
      <c r="J29" s="84">
        <v>20028</v>
      </c>
      <c r="K29" s="85">
        <v>4</v>
      </c>
    </row>
    <row r="30" spans="1:13" x14ac:dyDescent="0.2">
      <c r="A30" s="74" t="s">
        <v>2181</v>
      </c>
      <c r="B30" s="79" t="s">
        <v>28</v>
      </c>
      <c r="C30" s="74" t="s">
        <v>29</v>
      </c>
      <c r="D30" s="80">
        <v>533976888</v>
      </c>
      <c r="E30" s="80">
        <v>9192572783</v>
      </c>
      <c r="F30" s="74" t="s">
        <v>1858</v>
      </c>
      <c r="G30" s="81">
        <v>34904</v>
      </c>
      <c r="H30" s="82">
        <f t="shared" ca="1" si="0"/>
        <v>15</v>
      </c>
      <c r="I30" s="83" t="s">
        <v>1860</v>
      </c>
      <c r="J30" s="84">
        <v>47850</v>
      </c>
      <c r="K30" s="85">
        <v>1</v>
      </c>
    </row>
    <row r="31" spans="1:13" x14ac:dyDescent="0.2">
      <c r="A31" s="74" t="s">
        <v>2185</v>
      </c>
      <c r="B31" s="79" t="s">
        <v>1850</v>
      </c>
      <c r="C31" s="74" t="s">
        <v>29</v>
      </c>
      <c r="D31" s="80">
        <v>515543972</v>
      </c>
      <c r="E31" s="80">
        <v>9193539483</v>
      </c>
      <c r="F31" s="74" t="s">
        <v>1858</v>
      </c>
      <c r="G31" s="81">
        <v>35309</v>
      </c>
      <c r="H31" s="82">
        <f t="shared" ca="1" si="0"/>
        <v>14</v>
      </c>
      <c r="I31" s="83" t="s">
        <v>1865</v>
      </c>
      <c r="J31" s="84">
        <v>56440</v>
      </c>
      <c r="K31" s="85">
        <v>1</v>
      </c>
    </row>
    <row r="32" spans="1:13" x14ac:dyDescent="0.2">
      <c r="A32" s="74" t="s">
        <v>2178</v>
      </c>
      <c r="B32" s="79" t="s">
        <v>1850</v>
      </c>
      <c r="C32" s="74" t="s">
        <v>29</v>
      </c>
      <c r="D32" s="80">
        <v>278431222</v>
      </c>
      <c r="E32" s="80">
        <v>9196699611</v>
      </c>
      <c r="F32" s="74" t="s">
        <v>1858</v>
      </c>
      <c r="G32" s="81">
        <v>35583</v>
      </c>
      <c r="H32" s="82">
        <f t="shared" ca="1" si="0"/>
        <v>13</v>
      </c>
      <c r="I32" s="83" t="s">
        <v>1863</v>
      </c>
      <c r="J32" s="84">
        <v>33640</v>
      </c>
      <c r="K32" s="85">
        <v>3</v>
      </c>
    </row>
    <row r="33" spans="1:14" x14ac:dyDescent="0.2">
      <c r="A33" s="74" t="s">
        <v>2183</v>
      </c>
      <c r="B33" s="79" t="s">
        <v>25</v>
      </c>
      <c r="C33" s="74" t="s">
        <v>29</v>
      </c>
      <c r="D33" s="80">
        <v>764375259</v>
      </c>
      <c r="E33" s="80">
        <v>2527515181</v>
      </c>
      <c r="F33" s="74" t="s">
        <v>1858</v>
      </c>
      <c r="G33" s="81">
        <v>36741</v>
      </c>
      <c r="H33" s="82">
        <f t="shared" ca="1" si="0"/>
        <v>10</v>
      </c>
      <c r="I33" s="83" t="s">
        <v>1859</v>
      </c>
      <c r="J33" s="84">
        <v>30350</v>
      </c>
      <c r="K33" s="85">
        <v>1</v>
      </c>
    </row>
    <row r="34" spans="1:14" x14ac:dyDescent="0.2">
      <c r="A34" s="74" t="s">
        <v>2186</v>
      </c>
      <c r="B34" s="79" t="s">
        <v>1850</v>
      </c>
      <c r="C34" s="74" t="s">
        <v>29</v>
      </c>
      <c r="D34" s="80">
        <v>460412180</v>
      </c>
      <c r="E34" s="80">
        <v>9196822349</v>
      </c>
      <c r="F34" s="74" t="s">
        <v>1858</v>
      </c>
      <c r="G34" s="81">
        <v>38796</v>
      </c>
      <c r="H34" s="82">
        <f t="shared" ca="1" si="0"/>
        <v>4</v>
      </c>
      <c r="I34" s="83" t="s">
        <v>1862</v>
      </c>
      <c r="J34" s="84">
        <v>51180</v>
      </c>
      <c r="K34" s="85">
        <v>3</v>
      </c>
    </row>
    <row r="35" spans="1:14" x14ac:dyDescent="0.2">
      <c r="A35" s="74" t="s">
        <v>2188</v>
      </c>
      <c r="B35" s="79" t="s">
        <v>28</v>
      </c>
      <c r="C35" s="74" t="s">
        <v>1866</v>
      </c>
      <c r="D35" s="80">
        <v>682791418</v>
      </c>
      <c r="E35" s="80">
        <v>9194603155</v>
      </c>
      <c r="F35" s="74" t="s">
        <v>1858</v>
      </c>
      <c r="G35" s="81">
        <v>32403</v>
      </c>
      <c r="H35" s="82">
        <f t="shared" ca="1" si="0"/>
        <v>22</v>
      </c>
      <c r="I35" s="83" t="s">
        <v>1859</v>
      </c>
      <c r="J35" s="84">
        <v>46220</v>
      </c>
      <c r="K35" s="85">
        <v>3</v>
      </c>
    </row>
    <row r="36" spans="1:14" x14ac:dyDescent="0.2">
      <c r="A36" s="74" t="s">
        <v>2190</v>
      </c>
      <c r="B36" s="79" t="s">
        <v>2149</v>
      </c>
      <c r="C36" s="74" t="s">
        <v>1866</v>
      </c>
      <c r="D36" s="80">
        <v>529609767</v>
      </c>
      <c r="E36" s="80">
        <v>2528006736</v>
      </c>
      <c r="F36" s="74" t="s">
        <v>1857</v>
      </c>
      <c r="G36" s="81">
        <v>34085</v>
      </c>
      <c r="H36" s="82">
        <f t="shared" ca="1" si="0"/>
        <v>17</v>
      </c>
      <c r="I36" s="83"/>
      <c r="J36" s="84">
        <v>58130</v>
      </c>
      <c r="K36" s="85">
        <v>2</v>
      </c>
    </row>
    <row r="37" spans="1:14" x14ac:dyDescent="0.2">
      <c r="A37" s="74" t="s">
        <v>2187</v>
      </c>
      <c r="B37" s="79" t="s">
        <v>28</v>
      </c>
      <c r="C37" s="74" t="s">
        <v>1866</v>
      </c>
      <c r="D37" s="80">
        <v>534034571</v>
      </c>
      <c r="E37" s="80">
        <v>2526169135</v>
      </c>
      <c r="F37" s="74" t="s">
        <v>1861</v>
      </c>
      <c r="G37" s="81">
        <v>38107</v>
      </c>
      <c r="H37" s="82">
        <f t="shared" ca="1" si="0"/>
        <v>6</v>
      </c>
      <c r="I37" s="83" t="s">
        <v>1865</v>
      </c>
      <c r="J37" s="84">
        <v>46095</v>
      </c>
      <c r="K37" s="85">
        <v>3</v>
      </c>
      <c r="M37" s="95"/>
      <c r="N37" s="86"/>
    </row>
    <row r="38" spans="1:14" x14ac:dyDescent="0.2">
      <c r="A38" s="74" t="s">
        <v>2189</v>
      </c>
      <c r="B38" s="79" t="s">
        <v>26</v>
      </c>
      <c r="C38" s="74" t="s">
        <v>1866</v>
      </c>
      <c r="D38" s="80">
        <v>601942708</v>
      </c>
      <c r="E38" s="80">
        <v>9198085402</v>
      </c>
      <c r="F38" s="74" t="s">
        <v>1861</v>
      </c>
      <c r="G38" s="81">
        <v>38842</v>
      </c>
      <c r="H38" s="82">
        <f t="shared" ca="1" si="0"/>
        <v>4</v>
      </c>
      <c r="I38" s="83" t="s">
        <v>1863</v>
      </c>
      <c r="J38" s="84">
        <v>28680</v>
      </c>
      <c r="K38" s="85">
        <v>1</v>
      </c>
    </row>
    <row r="39" spans="1:14" x14ac:dyDescent="0.2">
      <c r="A39" s="74" t="s">
        <v>2209</v>
      </c>
      <c r="B39" s="79" t="s">
        <v>26</v>
      </c>
      <c r="C39" s="74" t="s">
        <v>1867</v>
      </c>
      <c r="D39" s="80">
        <v>513140687</v>
      </c>
      <c r="E39" s="80">
        <v>9192163497</v>
      </c>
      <c r="F39" s="74" t="s">
        <v>1857</v>
      </c>
      <c r="G39" s="81">
        <v>31918</v>
      </c>
      <c r="H39" s="82">
        <f t="shared" ca="1" si="0"/>
        <v>23</v>
      </c>
      <c r="I39" s="83"/>
      <c r="J39" s="84">
        <v>42940</v>
      </c>
      <c r="K39" s="85">
        <v>1</v>
      </c>
    </row>
    <row r="40" spans="1:14" x14ac:dyDescent="0.2">
      <c r="A40" s="74" t="s">
        <v>2212</v>
      </c>
      <c r="B40" s="79" t="s">
        <v>1850</v>
      </c>
      <c r="C40" s="74" t="s">
        <v>1867</v>
      </c>
      <c r="D40" s="80">
        <v>787156286</v>
      </c>
      <c r="E40" s="80">
        <v>2524588703</v>
      </c>
      <c r="F40" s="74" t="s">
        <v>1858</v>
      </c>
      <c r="G40" s="81">
        <v>32038</v>
      </c>
      <c r="H40" s="82">
        <f t="shared" ca="1" si="0"/>
        <v>23</v>
      </c>
      <c r="I40" s="83" t="s">
        <v>1860</v>
      </c>
      <c r="J40" s="84">
        <v>49810</v>
      </c>
      <c r="K40" s="85">
        <v>2</v>
      </c>
    </row>
    <row r="41" spans="1:14" x14ac:dyDescent="0.2">
      <c r="A41" s="74" t="s">
        <v>2201</v>
      </c>
      <c r="B41" s="79" t="s">
        <v>28</v>
      </c>
      <c r="C41" s="74" t="s">
        <v>1867</v>
      </c>
      <c r="D41" s="80">
        <v>768215237</v>
      </c>
      <c r="E41" s="80">
        <v>9195993367</v>
      </c>
      <c r="F41" s="74" t="s">
        <v>1861</v>
      </c>
      <c r="G41" s="81">
        <v>32162</v>
      </c>
      <c r="H41" s="82">
        <f t="shared" ca="1" si="0"/>
        <v>22</v>
      </c>
      <c r="I41" s="83" t="s">
        <v>1862</v>
      </c>
      <c r="J41" s="84">
        <v>13800</v>
      </c>
      <c r="K41" s="85">
        <v>3</v>
      </c>
    </row>
    <row r="42" spans="1:14" x14ac:dyDescent="0.2">
      <c r="A42" s="74" t="s">
        <v>2199</v>
      </c>
      <c r="B42" s="79" t="s">
        <v>26</v>
      </c>
      <c r="C42" s="74" t="s">
        <v>1867</v>
      </c>
      <c r="D42" s="80">
        <v>631405285</v>
      </c>
      <c r="E42" s="80">
        <v>2527491979</v>
      </c>
      <c r="F42" s="74" t="s">
        <v>1858</v>
      </c>
      <c r="G42" s="81">
        <v>32217</v>
      </c>
      <c r="H42" s="82">
        <f t="shared" ca="1" si="0"/>
        <v>22</v>
      </c>
      <c r="I42" s="83" t="s">
        <v>1863</v>
      </c>
      <c r="J42" s="84">
        <v>85920</v>
      </c>
      <c r="K42" s="85">
        <v>4</v>
      </c>
    </row>
    <row r="43" spans="1:14" x14ac:dyDescent="0.2">
      <c r="A43" s="74" t="s">
        <v>2250</v>
      </c>
      <c r="B43" s="79" t="s">
        <v>26</v>
      </c>
      <c r="C43" s="74" t="s">
        <v>1867</v>
      </c>
      <c r="D43" s="80">
        <v>459522265</v>
      </c>
      <c r="E43" s="80">
        <v>2524633649</v>
      </c>
      <c r="F43" s="74" t="s">
        <v>1858</v>
      </c>
      <c r="G43" s="81">
        <v>32265</v>
      </c>
      <c r="H43" s="82">
        <f t="shared" ca="1" si="0"/>
        <v>22</v>
      </c>
      <c r="I43" s="83" t="s">
        <v>1862</v>
      </c>
      <c r="J43" s="84">
        <v>61400</v>
      </c>
      <c r="K43" s="85">
        <v>5</v>
      </c>
    </row>
    <row r="44" spans="1:14" x14ac:dyDescent="0.2">
      <c r="A44" s="74" t="s">
        <v>2196</v>
      </c>
      <c r="B44" s="79" t="s">
        <v>28</v>
      </c>
      <c r="C44" s="74" t="s">
        <v>1867</v>
      </c>
      <c r="D44" s="80">
        <v>260815239</v>
      </c>
      <c r="E44" s="80">
        <v>2523040292</v>
      </c>
      <c r="F44" s="74" t="s">
        <v>1864</v>
      </c>
      <c r="G44" s="81">
        <v>32310</v>
      </c>
      <c r="H44" s="82">
        <f t="shared" ca="1" si="0"/>
        <v>22</v>
      </c>
      <c r="I44" s="83"/>
      <c r="J44" s="84">
        <v>14568</v>
      </c>
      <c r="K44" s="85">
        <v>3</v>
      </c>
    </row>
    <row r="45" spans="1:14" x14ac:dyDescent="0.2">
      <c r="A45" s="74" t="s">
        <v>2237</v>
      </c>
      <c r="B45" s="79" t="s">
        <v>25</v>
      </c>
      <c r="C45" s="74" t="s">
        <v>1867</v>
      </c>
      <c r="D45" s="80">
        <v>403504590</v>
      </c>
      <c r="E45" s="80">
        <v>9192400511</v>
      </c>
      <c r="F45" s="74" t="s">
        <v>1857</v>
      </c>
      <c r="G45" s="81">
        <v>32368</v>
      </c>
      <c r="H45" s="82">
        <f t="shared" ca="1" si="0"/>
        <v>22</v>
      </c>
      <c r="I45" s="83"/>
      <c r="J45" s="84">
        <v>64460</v>
      </c>
      <c r="K45" s="85">
        <v>1</v>
      </c>
    </row>
    <row r="46" spans="1:14" x14ac:dyDescent="0.2">
      <c r="A46" s="74" t="s">
        <v>2202</v>
      </c>
      <c r="B46" s="79" t="s">
        <v>28</v>
      </c>
      <c r="C46" s="74" t="s">
        <v>1867</v>
      </c>
      <c r="D46" s="80">
        <v>667812117</v>
      </c>
      <c r="E46" s="80">
        <v>2526396432</v>
      </c>
      <c r="F46" s="74" t="s">
        <v>1858</v>
      </c>
      <c r="G46" s="81">
        <v>32436</v>
      </c>
      <c r="H46" s="82">
        <f t="shared" ca="1" si="0"/>
        <v>22</v>
      </c>
      <c r="I46" s="83" t="s">
        <v>1862</v>
      </c>
      <c r="J46" s="84">
        <v>31830</v>
      </c>
      <c r="K46" s="85">
        <v>3</v>
      </c>
    </row>
    <row r="47" spans="1:14" x14ac:dyDescent="0.2">
      <c r="A47" s="74" t="s">
        <v>2213</v>
      </c>
      <c r="B47" s="79" t="s">
        <v>1850</v>
      </c>
      <c r="C47" s="74" t="s">
        <v>1867</v>
      </c>
      <c r="D47" s="80">
        <v>721173550</v>
      </c>
      <c r="E47" s="80">
        <v>2528356334</v>
      </c>
      <c r="F47" s="74" t="s">
        <v>1858</v>
      </c>
      <c r="G47" s="81">
        <v>32476</v>
      </c>
      <c r="H47" s="82">
        <f t="shared" ca="1" si="0"/>
        <v>21</v>
      </c>
      <c r="I47" s="83" t="s">
        <v>1859</v>
      </c>
      <c r="J47" s="84">
        <v>71150</v>
      </c>
      <c r="K47" s="85">
        <v>2</v>
      </c>
    </row>
    <row r="48" spans="1:14" x14ac:dyDescent="0.2">
      <c r="A48" s="74" t="s">
        <v>2215</v>
      </c>
      <c r="B48" s="79" t="s">
        <v>28</v>
      </c>
      <c r="C48" s="74" t="s">
        <v>1867</v>
      </c>
      <c r="D48" s="80">
        <v>951516517</v>
      </c>
      <c r="E48" s="80">
        <v>2524936058</v>
      </c>
      <c r="F48" s="74" t="s">
        <v>1858</v>
      </c>
      <c r="G48" s="81">
        <v>32585</v>
      </c>
      <c r="H48" s="82">
        <f t="shared" ca="1" si="0"/>
        <v>21</v>
      </c>
      <c r="I48" s="83" t="s">
        <v>1863</v>
      </c>
      <c r="J48" s="84">
        <v>71670</v>
      </c>
      <c r="K48" s="85">
        <v>4</v>
      </c>
    </row>
    <row r="49" spans="1:14" x14ac:dyDescent="0.2">
      <c r="A49" s="74" t="s">
        <v>2206</v>
      </c>
      <c r="B49" s="79" t="s">
        <v>1850</v>
      </c>
      <c r="C49" s="74" t="s">
        <v>1867</v>
      </c>
      <c r="D49" s="80">
        <v>648911225</v>
      </c>
      <c r="E49" s="80">
        <v>2525829090</v>
      </c>
      <c r="F49" s="74" t="s">
        <v>1857</v>
      </c>
      <c r="G49" s="81">
        <v>32671</v>
      </c>
      <c r="H49" s="82">
        <f t="shared" ca="1" si="0"/>
        <v>21</v>
      </c>
      <c r="I49" s="83"/>
      <c r="J49" s="84">
        <v>83020</v>
      </c>
      <c r="K49" s="85">
        <v>4</v>
      </c>
    </row>
    <row r="50" spans="1:14" x14ac:dyDescent="0.2">
      <c r="A50" s="74" t="s">
        <v>2251</v>
      </c>
      <c r="B50" s="79" t="s">
        <v>26</v>
      </c>
      <c r="C50" s="74" t="s">
        <v>1867</v>
      </c>
      <c r="D50" s="80">
        <v>148899089</v>
      </c>
      <c r="E50" s="80">
        <v>2524734960</v>
      </c>
      <c r="F50" s="74" t="s">
        <v>1861</v>
      </c>
      <c r="G50" s="81">
        <v>32856</v>
      </c>
      <c r="H50" s="82">
        <f t="shared" ca="1" si="0"/>
        <v>20</v>
      </c>
      <c r="I50" s="83" t="s">
        <v>1859</v>
      </c>
      <c r="J50" s="84">
        <v>26890</v>
      </c>
      <c r="K50" s="85">
        <v>3</v>
      </c>
    </row>
    <row r="51" spans="1:14" x14ac:dyDescent="0.2">
      <c r="A51" s="74" t="s">
        <v>2197</v>
      </c>
      <c r="B51" s="79" t="s">
        <v>28</v>
      </c>
      <c r="C51" s="74" t="s">
        <v>1867</v>
      </c>
      <c r="D51" s="80">
        <v>496260023</v>
      </c>
      <c r="E51" s="80">
        <v>2523962015</v>
      </c>
      <c r="F51" s="74" t="s">
        <v>1858</v>
      </c>
      <c r="G51" s="81">
        <v>33164</v>
      </c>
      <c r="H51" s="82">
        <f t="shared" ca="1" si="0"/>
        <v>20</v>
      </c>
      <c r="I51" s="83" t="s">
        <v>1862</v>
      </c>
      <c r="J51" s="84">
        <v>74670</v>
      </c>
      <c r="K51" s="85">
        <v>5</v>
      </c>
    </row>
    <row r="52" spans="1:14" x14ac:dyDescent="0.2">
      <c r="A52" s="74" t="s">
        <v>2217</v>
      </c>
      <c r="B52" s="79" t="s">
        <v>28</v>
      </c>
      <c r="C52" s="74" t="s">
        <v>1867</v>
      </c>
      <c r="D52" s="80">
        <v>870106287</v>
      </c>
      <c r="E52" s="80">
        <v>2528611970</v>
      </c>
      <c r="F52" s="74" t="s">
        <v>1861</v>
      </c>
      <c r="G52" s="81">
        <v>33238</v>
      </c>
      <c r="H52" s="82">
        <f t="shared" ca="1" si="0"/>
        <v>19</v>
      </c>
      <c r="I52" s="83" t="s">
        <v>1860</v>
      </c>
      <c r="J52" s="84">
        <v>38920</v>
      </c>
      <c r="K52" s="85">
        <v>4</v>
      </c>
    </row>
    <row r="53" spans="1:14" x14ac:dyDescent="0.2">
      <c r="A53" s="74" t="s">
        <v>2203</v>
      </c>
      <c r="B53" s="79" t="s">
        <v>28</v>
      </c>
      <c r="C53" s="74" t="s">
        <v>1867</v>
      </c>
      <c r="D53" s="80">
        <v>644862142</v>
      </c>
      <c r="E53" s="80">
        <v>9193274978</v>
      </c>
      <c r="F53" s="74" t="s">
        <v>1857</v>
      </c>
      <c r="G53" s="81">
        <v>33341</v>
      </c>
      <c r="H53" s="82">
        <f t="shared" ca="1" si="0"/>
        <v>19</v>
      </c>
      <c r="I53" s="83"/>
      <c r="J53" s="84">
        <v>46670</v>
      </c>
      <c r="K53" s="85">
        <v>3</v>
      </c>
    </row>
    <row r="54" spans="1:14" x14ac:dyDescent="0.2">
      <c r="A54" s="74" t="s">
        <v>2195</v>
      </c>
      <c r="B54" s="79" t="s">
        <v>26</v>
      </c>
      <c r="C54" s="74" t="s">
        <v>1867</v>
      </c>
      <c r="D54" s="80">
        <v>147261161</v>
      </c>
      <c r="E54" s="80">
        <v>9197692593</v>
      </c>
      <c r="F54" s="74" t="s">
        <v>1858</v>
      </c>
      <c r="G54" s="81">
        <v>33522</v>
      </c>
      <c r="H54" s="82">
        <f t="shared" ca="1" si="0"/>
        <v>19</v>
      </c>
      <c r="I54" s="83" t="s">
        <v>1859</v>
      </c>
      <c r="J54" s="84">
        <v>31910</v>
      </c>
      <c r="K54" s="85">
        <v>5</v>
      </c>
    </row>
    <row r="55" spans="1:14" x14ac:dyDescent="0.2">
      <c r="A55" s="74" t="s">
        <v>2254</v>
      </c>
      <c r="B55" s="79" t="s">
        <v>156</v>
      </c>
      <c r="C55" s="74" t="s">
        <v>1867</v>
      </c>
      <c r="D55" s="80">
        <v>964243524</v>
      </c>
      <c r="E55" s="80">
        <v>2522339143</v>
      </c>
      <c r="F55" s="74" t="s">
        <v>1858</v>
      </c>
      <c r="G55" s="81">
        <v>33686</v>
      </c>
      <c r="H55" s="82">
        <f t="shared" ca="1" si="0"/>
        <v>18</v>
      </c>
      <c r="I55" s="83" t="s">
        <v>1859</v>
      </c>
      <c r="J55" s="84">
        <v>67890</v>
      </c>
      <c r="K55" s="85">
        <v>5</v>
      </c>
    </row>
    <row r="56" spans="1:14" x14ac:dyDescent="0.2">
      <c r="A56" s="74" t="s">
        <v>2229</v>
      </c>
      <c r="B56" s="79" t="s">
        <v>26</v>
      </c>
      <c r="C56" s="74" t="s">
        <v>1867</v>
      </c>
      <c r="D56" s="80">
        <v>923665952</v>
      </c>
      <c r="E56" s="80">
        <v>2525295649</v>
      </c>
      <c r="F56" s="74" t="s">
        <v>1858</v>
      </c>
      <c r="G56" s="81">
        <v>33776</v>
      </c>
      <c r="H56" s="82">
        <f t="shared" ca="1" si="0"/>
        <v>18</v>
      </c>
      <c r="I56" s="83" t="s">
        <v>1865</v>
      </c>
      <c r="J56" s="84">
        <v>77350</v>
      </c>
      <c r="K56" s="85">
        <v>5</v>
      </c>
    </row>
    <row r="57" spans="1:14" x14ac:dyDescent="0.2">
      <c r="A57" s="74" t="s">
        <v>2253</v>
      </c>
      <c r="B57" s="79" t="s">
        <v>2149</v>
      </c>
      <c r="C57" s="74" t="s">
        <v>1867</v>
      </c>
      <c r="D57" s="80">
        <v>247276092</v>
      </c>
      <c r="E57" s="80">
        <v>2522636516</v>
      </c>
      <c r="F57" s="74" t="s">
        <v>1857</v>
      </c>
      <c r="G57" s="81">
        <v>33809</v>
      </c>
      <c r="H57" s="82">
        <f t="shared" ca="1" si="0"/>
        <v>18</v>
      </c>
      <c r="I57" s="83"/>
      <c r="J57" s="84">
        <v>64390</v>
      </c>
      <c r="K57" s="85">
        <v>2</v>
      </c>
    </row>
    <row r="58" spans="1:14" x14ac:dyDescent="0.2">
      <c r="A58" s="74" t="s">
        <v>2231</v>
      </c>
      <c r="B58" s="79" t="s">
        <v>1850</v>
      </c>
      <c r="C58" s="74" t="s">
        <v>1867</v>
      </c>
      <c r="D58" s="80">
        <v>841913875</v>
      </c>
      <c r="E58" s="80">
        <v>2522511732</v>
      </c>
      <c r="F58" s="74" t="s">
        <v>1857</v>
      </c>
      <c r="G58" s="81">
        <v>33850</v>
      </c>
      <c r="H58" s="82">
        <f t="shared" ca="1" si="0"/>
        <v>18</v>
      </c>
      <c r="I58" s="83"/>
      <c r="J58" s="84">
        <v>50550</v>
      </c>
      <c r="K58" s="85">
        <v>2</v>
      </c>
    </row>
    <row r="59" spans="1:14" x14ac:dyDescent="0.2">
      <c r="A59" s="74" t="s">
        <v>2234</v>
      </c>
      <c r="B59" s="79" t="s">
        <v>25</v>
      </c>
      <c r="C59" s="74" t="s">
        <v>1867</v>
      </c>
      <c r="D59" s="80">
        <v>344090854</v>
      </c>
      <c r="E59" s="80">
        <v>2523542524</v>
      </c>
      <c r="F59" s="74" t="s">
        <v>1858</v>
      </c>
      <c r="G59" s="81">
        <v>33887</v>
      </c>
      <c r="H59" s="82">
        <f t="shared" ca="1" si="0"/>
        <v>18</v>
      </c>
      <c r="I59" s="83" t="s">
        <v>1860</v>
      </c>
      <c r="J59" s="84">
        <v>82120</v>
      </c>
      <c r="K59" s="85">
        <v>5</v>
      </c>
    </row>
    <row r="60" spans="1:14" x14ac:dyDescent="0.2">
      <c r="A60" s="74" t="s">
        <v>2220</v>
      </c>
      <c r="B60" s="79" t="s">
        <v>28</v>
      </c>
      <c r="C60" s="74" t="s">
        <v>1867</v>
      </c>
      <c r="D60" s="80">
        <v>905675120</v>
      </c>
      <c r="E60" s="80">
        <v>9192526124</v>
      </c>
      <c r="F60" s="74" t="s">
        <v>1858</v>
      </c>
      <c r="G60" s="81">
        <v>33897</v>
      </c>
      <c r="H60" s="82">
        <f t="shared" ca="1" si="0"/>
        <v>18</v>
      </c>
      <c r="I60" s="83" t="s">
        <v>1865</v>
      </c>
      <c r="J60" s="84">
        <v>77580</v>
      </c>
      <c r="K60" s="85">
        <v>3</v>
      </c>
    </row>
    <row r="61" spans="1:14" x14ac:dyDescent="0.2">
      <c r="A61" s="74" t="s">
        <v>2204</v>
      </c>
      <c r="B61" s="79" t="s">
        <v>28</v>
      </c>
      <c r="C61" s="74" t="s">
        <v>1867</v>
      </c>
      <c r="D61" s="80">
        <v>427811310</v>
      </c>
      <c r="E61" s="80">
        <v>9191362796</v>
      </c>
      <c r="F61" s="74" t="s">
        <v>1857</v>
      </c>
      <c r="G61" s="81">
        <v>33945</v>
      </c>
      <c r="H61" s="82">
        <f t="shared" ca="1" si="0"/>
        <v>17</v>
      </c>
      <c r="I61" s="83"/>
      <c r="J61" s="84">
        <v>89310</v>
      </c>
      <c r="K61" s="85">
        <v>5</v>
      </c>
    </row>
    <row r="62" spans="1:14" x14ac:dyDescent="0.2">
      <c r="A62" s="74" t="s">
        <v>2236</v>
      </c>
      <c r="B62" s="79" t="s">
        <v>26</v>
      </c>
      <c r="C62" s="74" t="s">
        <v>1867</v>
      </c>
      <c r="D62" s="80">
        <v>627678686</v>
      </c>
      <c r="E62" s="80">
        <v>2526101454</v>
      </c>
      <c r="F62" s="74" t="s">
        <v>1857</v>
      </c>
      <c r="G62" s="81">
        <v>34195</v>
      </c>
      <c r="H62" s="82">
        <f t="shared" ca="1" si="0"/>
        <v>17</v>
      </c>
      <c r="I62" s="83"/>
      <c r="J62" s="84">
        <v>74740</v>
      </c>
      <c r="K62" s="85">
        <v>5</v>
      </c>
      <c r="M62" s="95"/>
      <c r="N62" s="86"/>
    </row>
    <row r="63" spans="1:14" x14ac:dyDescent="0.2">
      <c r="A63" s="74" t="s">
        <v>2198</v>
      </c>
      <c r="B63" s="79" t="s">
        <v>1850</v>
      </c>
      <c r="C63" s="74" t="s">
        <v>1867</v>
      </c>
      <c r="D63" s="80">
        <v>936730279</v>
      </c>
      <c r="E63" s="80">
        <v>2528033253</v>
      </c>
      <c r="F63" s="74" t="s">
        <v>1861</v>
      </c>
      <c r="G63" s="81">
        <v>34207</v>
      </c>
      <c r="H63" s="82">
        <f t="shared" ca="1" si="0"/>
        <v>17</v>
      </c>
      <c r="I63" s="83" t="s">
        <v>1865</v>
      </c>
      <c r="J63" s="84">
        <v>48415</v>
      </c>
      <c r="K63" s="85">
        <v>4</v>
      </c>
    </row>
    <row r="64" spans="1:14" x14ac:dyDescent="0.2">
      <c r="A64" s="74" t="s">
        <v>2228</v>
      </c>
      <c r="B64" s="79" t="s">
        <v>28</v>
      </c>
      <c r="C64" s="74" t="s">
        <v>1867</v>
      </c>
      <c r="D64" s="80">
        <v>164904130</v>
      </c>
      <c r="E64" s="80">
        <v>2528046670</v>
      </c>
      <c r="F64" s="74" t="s">
        <v>1857</v>
      </c>
      <c r="G64" s="81">
        <v>34259</v>
      </c>
      <c r="H64" s="82">
        <f t="shared" ca="1" si="0"/>
        <v>17</v>
      </c>
      <c r="I64" s="83"/>
      <c r="J64" s="84">
        <v>84200</v>
      </c>
      <c r="K64" s="85">
        <v>2</v>
      </c>
    </row>
    <row r="65" spans="1:14" x14ac:dyDescent="0.2">
      <c r="A65" s="74" t="s">
        <v>2230</v>
      </c>
      <c r="B65" s="79" t="s">
        <v>1850</v>
      </c>
      <c r="C65" s="74" t="s">
        <v>1867</v>
      </c>
      <c r="D65" s="80">
        <v>415228597</v>
      </c>
      <c r="E65" s="80">
        <v>9196252690</v>
      </c>
      <c r="F65" s="74" t="s">
        <v>1858</v>
      </c>
      <c r="G65" s="81">
        <v>34357</v>
      </c>
      <c r="H65" s="82">
        <f t="shared" ca="1" si="0"/>
        <v>16</v>
      </c>
      <c r="I65" s="83" t="s">
        <v>1859</v>
      </c>
      <c r="J65" s="84">
        <v>40920</v>
      </c>
      <c r="K65" s="85">
        <v>4</v>
      </c>
    </row>
    <row r="66" spans="1:14" x14ac:dyDescent="0.2">
      <c r="A66" s="74" t="s">
        <v>2216</v>
      </c>
      <c r="B66" s="79" t="s">
        <v>28</v>
      </c>
      <c r="C66" s="74" t="s">
        <v>1867</v>
      </c>
      <c r="D66" s="80">
        <v>571120098</v>
      </c>
      <c r="E66" s="80">
        <v>2525789252</v>
      </c>
      <c r="F66" s="74" t="s">
        <v>1858</v>
      </c>
      <c r="G66" s="81">
        <v>34519</v>
      </c>
      <c r="H66" s="82">
        <f t="shared" ref="H66:H129" ca="1" si="1">DATEDIF(G66,TODAY(),"Y")</f>
        <v>16</v>
      </c>
      <c r="I66" s="83" t="s">
        <v>1859</v>
      </c>
      <c r="J66" s="84">
        <v>61030</v>
      </c>
      <c r="K66" s="85">
        <v>3</v>
      </c>
    </row>
    <row r="67" spans="1:14" x14ac:dyDescent="0.2">
      <c r="A67" s="74" t="s">
        <v>2219</v>
      </c>
      <c r="B67" s="79" t="s">
        <v>26</v>
      </c>
      <c r="C67" s="74" t="s">
        <v>1867</v>
      </c>
      <c r="D67" s="80">
        <v>639314672</v>
      </c>
      <c r="E67" s="80">
        <v>9191919478</v>
      </c>
      <c r="F67" s="74" t="s">
        <v>1861</v>
      </c>
      <c r="G67" s="81">
        <v>34532</v>
      </c>
      <c r="H67" s="82">
        <f t="shared" ca="1" si="1"/>
        <v>16</v>
      </c>
      <c r="I67" s="83" t="s">
        <v>1860</v>
      </c>
      <c r="J67" s="84">
        <v>23380</v>
      </c>
      <c r="K67" s="85">
        <v>4</v>
      </c>
    </row>
    <row r="68" spans="1:14" x14ac:dyDescent="0.2">
      <c r="A68" s="74" t="s">
        <v>2244</v>
      </c>
      <c r="B68" s="79" t="s">
        <v>26</v>
      </c>
      <c r="C68" s="74" t="s">
        <v>1867</v>
      </c>
      <c r="D68" s="80">
        <v>981106829</v>
      </c>
      <c r="E68" s="80">
        <v>2526196095</v>
      </c>
      <c r="F68" s="74" t="s">
        <v>1857</v>
      </c>
      <c r="G68" s="81">
        <v>34538</v>
      </c>
      <c r="H68" s="82">
        <f t="shared" ca="1" si="1"/>
        <v>16</v>
      </c>
      <c r="I68" s="83"/>
      <c r="J68" s="84">
        <v>85480</v>
      </c>
      <c r="K68" s="85">
        <v>5</v>
      </c>
    </row>
    <row r="69" spans="1:14" x14ac:dyDescent="0.2">
      <c r="A69" s="74" t="s">
        <v>2244</v>
      </c>
      <c r="B69" s="79" t="s">
        <v>26</v>
      </c>
      <c r="C69" s="74" t="s">
        <v>1867</v>
      </c>
      <c r="D69" s="80">
        <v>981106829</v>
      </c>
      <c r="E69" s="80">
        <v>2526196095</v>
      </c>
      <c r="F69" s="74" t="s">
        <v>1857</v>
      </c>
      <c r="G69" s="81">
        <v>34538</v>
      </c>
      <c r="H69" s="82">
        <f t="shared" ca="1" si="1"/>
        <v>16</v>
      </c>
      <c r="I69" s="83"/>
      <c r="J69" s="84">
        <v>85480</v>
      </c>
      <c r="K69" s="85">
        <v>5</v>
      </c>
    </row>
    <row r="70" spans="1:14" x14ac:dyDescent="0.2">
      <c r="A70" s="74" t="s">
        <v>2207</v>
      </c>
      <c r="B70" s="79" t="s">
        <v>26</v>
      </c>
      <c r="C70" s="74" t="s">
        <v>1867</v>
      </c>
      <c r="D70" s="80">
        <v>504735443</v>
      </c>
      <c r="E70" s="80">
        <v>9191629556</v>
      </c>
      <c r="F70" s="74" t="s">
        <v>1857</v>
      </c>
      <c r="G70" s="81">
        <v>34592</v>
      </c>
      <c r="H70" s="82">
        <f t="shared" ca="1" si="1"/>
        <v>16</v>
      </c>
      <c r="I70" s="83"/>
      <c r="J70" s="84">
        <v>63340</v>
      </c>
      <c r="K70" s="85">
        <v>3</v>
      </c>
      <c r="M70" s="95"/>
      <c r="N70" s="86"/>
    </row>
    <row r="71" spans="1:14" x14ac:dyDescent="0.2">
      <c r="A71" s="74" t="s">
        <v>2223</v>
      </c>
      <c r="B71" s="79" t="s">
        <v>156</v>
      </c>
      <c r="C71" s="74" t="s">
        <v>1867</v>
      </c>
      <c r="D71" s="80">
        <v>267218084</v>
      </c>
      <c r="E71" s="80">
        <v>9193825834</v>
      </c>
      <c r="F71" s="74" t="s">
        <v>1857</v>
      </c>
      <c r="G71" s="81">
        <v>34630</v>
      </c>
      <c r="H71" s="82">
        <f t="shared" ca="1" si="1"/>
        <v>16</v>
      </c>
      <c r="I71" s="83"/>
      <c r="J71" s="84">
        <v>88000</v>
      </c>
      <c r="K71" s="85">
        <v>5</v>
      </c>
    </row>
    <row r="72" spans="1:14" x14ac:dyDescent="0.2">
      <c r="A72" s="74" t="s">
        <v>2192</v>
      </c>
      <c r="B72" s="79" t="s">
        <v>1850</v>
      </c>
      <c r="C72" s="74" t="s">
        <v>1867</v>
      </c>
      <c r="D72" s="80">
        <v>339398339</v>
      </c>
      <c r="E72" s="80">
        <v>2527682821</v>
      </c>
      <c r="F72" s="74" t="s">
        <v>1858</v>
      </c>
      <c r="G72" s="81">
        <v>34655</v>
      </c>
      <c r="H72" s="82">
        <f t="shared" ca="1" si="1"/>
        <v>15</v>
      </c>
      <c r="I72" s="83" t="s">
        <v>1865</v>
      </c>
      <c r="J72" s="84">
        <v>34780</v>
      </c>
      <c r="K72" s="85">
        <v>4</v>
      </c>
    </row>
    <row r="73" spans="1:14" x14ac:dyDescent="0.2">
      <c r="A73" s="74" t="s">
        <v>2194</v>
      </c>
      <c r="B73" s="79" t="s">
        <v>2149</v>
      </c>
      <c r="C73" s="74" t="s">
        <v>1867</v>
      </c>
      <c r="D73" s="80">
        <v>163292583</v>
      </c>
      <c r="E73" s="80">
        <v>2522005810</v>
      </c>
      <c r="F73" s="74" t="s">
        <v>1857</v>
      </c>
      <c r="G73" s="81">
        <v>34728</v>
      </c>
      <c r="H73" s="82">
        <f t="shared" ca="1" si="1"/>
        <v>15</v>
      </c>
      <c r="I73" s="83"/>
      <c r="J73" s="84">
        <v>30340</v>
      </c>
      <c r="K73" s="85">
        <v>3</v>
      </c>
      <c r="M73" s="95"/>
      <c r="N73" s="86"/>
    </row>
    <row r="74" spans="1:14" x14ac:dyDescent="0.2">
      <c r="A74" s="74" t="s">
        <v>2200</v>
      </c>
      <c r="B74" s="79" t="s">
        <v>1850</v>
      </c>
      <c r="C74" s="74" t="s">
        <v>1867</v>
      </c>
      <c r="D74" s="80">
        <v>126492342</v>
      </c>
      <c r="E74" s="80">
        <v>9196299247</v>
      </c>
      <c r="F74" s="74" t="s">
        <v>1864</v>
      </c>
      <c r="G74" s="81">
        <v>34749</v>
      </c>
      <c r="H74" s="82">
        <f t="shared" ca="1" si="1"/>
        <v>15</v>
      </c>
      <c r="I74" s="83"/>
      <c r="J74" s="84">
        <v>18500</v>
      </c>
      <c r="K74" s="85">
        <v>5</v>
      </c>
    </row>
    <row r="75" spans="1:14" x14ac:dyDescent="0.2">
      <c r="A75" s="74" t="s">
        <v>2218</v>
      </c>
      <c r="B75" s="79" t="s">
        <v>1850</v>
      </c>
      <c r="C75" s="74" t="s">
        <v>1867</v>
      </c>
      <c r="D75" s="80">
        <v>474999228</v>
      </c>
      <c r="E75" s="80">
        <v>9193848677</v>
      </c>
      <c r="F75" s="74" t="s">
        <v>1857</v>
      </c>
      <c r="G75" s="81">
        <v>34777</v>
      </c>
      <c r="H75" s="82">
        <f t="shared" ca="1" si="1"/>
        <v>15</v>
      </c>
      <c r="I75" s="83"/>
      <c r="J75" s="84">
        <v>76930</v>
      </c>
      <c r="K75" s="85">
        <v>1</v>
      </c>
    </row>
    <row r="76" spans="1:14" x14ac:dyDescent="0.2">
      <c r="A76" s="74" t="s">
        <v>2226</v>
      </c>
      <c r="B76" s="79" t="s">
        <v>1850</v>
      </c>
      <c r="C76" s="74" t="s">
        <v>1867</v>
      </c>
      <c r="D76" s="80">
        <v>393393249</v>
      </c>
      <c r="E76" s="80">
        <v>9194980674</v>
      </c>
      <c r="F76" s="74" t="s">
        <v>1857</v>
      </c>
      <c r="G76" s="81">
        <v>35160</v>
      </c>
      <c r="H76" s="82">
        <f t="shared" ca="1" si="1"/>
        <v>14</v>
      </c>
      <c r="I76" s="83"/>
      <c r="J76" s="84">
        <v>23560</v>
      </c>
      <c r="K76" s="85">
        <v>3</v>
      </c>
    </row>
    <row r="77" spans="1:14" x14ac:dyDescent="0.2">
      <c r="A77" s="74" t="s">
        <v>2246</v>
      </c>
      <c r="B77" s="79" t="s">
        <v>1850</v>
      </c>
      <c r="C77" s="74" t="s">
        <v>1867</v>
      </c>
      <c r="D77" s="80">
        <v>822974734</v>
      </c>
      <c r="E77" s="80">
        <v>2524924736</v>
      </c>
      <c r="F77" s="74" t="s">
        <v>1864</v>
      </c>
      <c r="G77" s="81">
        <v>35177</v>
      </c>
      <c r="H77" s="82">
        <f t="shared" ca="1" si="1"/>
        <v>14</v>
      </c>
      <c r="I77" s="83"/>
      <c r="J77" s="84">
        <v>33056</v>
      </c>
      <c r="K77" s="85">
        <v>5</v>
      </c>
    </row>
    <row r="78" spans="1:14" x14ac:dyDescent="0.2">
      <c r="A78" s="74" t="s">
        <v>2214</v>
      </c>
      <c r="B78" s="79" t="s">
        <v>28</v>
      </c>
      <c r="C78" s="74" t="s">
        <v>1867</v>
      </c>
      <c r="D78" s="80">
        <v>334574480</v>
      </c>
      <c r="E78" s="80">
        <v>2525165289</v>
      </c>
      <c r="F78" s="74" t="s">
        <v>1858</v>
      </c>
      <c r="G78" s="81">
        <v>35196</v>
      </c>
      <c r="H78" s="82">
        <f t="shared" ca="1" si="1"/>
        <v>14</v>
      </c>
      <c r="I78" s="83" t="s">
        <v>1863</v>
      </c>
      <c r="J78" s="84">
        <v>32100</v>
      </c>
      <c r="K78" s="85">
        <v>1</v>
      </c>
      <c r="N78" s="86"/>
    </row>
    <row r="79" spans="1:14" x14ac:dyDescent="0.2">
      <c r="A79" s="74" t="s">
        <v>2205</v>
      </c>
      <c r="B79" s="79" t="s">
        <v>28</v>
      </c>
      <c r="C79" s="74" t="s">
        <v>1867</v>
      </c>
      <c r="D79" s="80">
        <v>856215418</v>
      </c>
      <c r="E79" s="80">
        <v>2526168483</v>
      </c>
      <c r="F79" s="74" t="s">
        <v>1864</v>
      </c>
      <c r="G79" s="81">
        <v>35292</v>
      </c>
      <c r="H79" s="82">
        <f t="shared" ca="1" si="1"/>
        <v>14</v>
      </c>
      <c r="I79" s="83"/>
      <c r="J79" s="84">
        <v>30080</v>
      </c>
      <c r="K79" s="85">
        <v>3</v>
      </c>
    </row>
    <row r="80" spans="1:14" x14ac:dyDescent="0.2">
      <c r="A80" s="74" t="s">
        <v>2208</v>
      </c>
      <c r="B80" s="79" t="s">
        <v>156</v>
      </c>
      <c r="C80" s="74" t="s">
        <v>1867</v>
      </c>
      <c r="D80" s="80">
        <v>867671341</v>
      </c>
      <c r="E80" s="80">
        <v>2528317543</v>
      </c>
      <c r="F80" s="74" t="s">
        <v>1861</v>
      </c>
      <c r="G80" s="81">
        <v>35586</v>
      </c>
      <c r="H80" s="82">
        <f t="shared" ca="1" si="1"/>
        <v>13</v>
      </c>
      <c r="I80" s="83" t="s">
        <v>1859</v>
      </c>
      <c r="J80" s="84">
        <v>35280</v>
      </c>
      <c r="K80" s="85">
        <v>3</v>
      </c>
    </row>
    <row r="81" spans="1:11" x14ac:dyDescent="0.2">
      <c r="A81" s="74" t="s">
        <v>2193</v>
      </c>
      <c r="B81" s="79" t="s">
        <v>28</v>
      </c>
      <c r="C81" s="74" t="s">
        <v>1867</v>
      </c>
      <c r="D81" s="80">
        <v>411058865</v>
      </c>
      <c r="E81" s="80">
        <v>2523883919</v>
      </c>
      <c r="F81" s="74" t="s">
        <v>1858</v>
      </c>
      <c r="G81" s="81">
        <v>35698</v>
      </c>
      <c r="H81" s="82">
        <f t="shared" ca="1" si="1"/>
        <v>13</v>
      </c>
      <c r="I81" s="83" t="s">
        <v>1859</v>
      </c>
      <c r="J81" s="84">
        <v>27180</v>
      </c>
      <c r="K81" s="85">
        <v>4</v>
      </c>
    </row>
    <row r="82" spans="1:11" x14ac:dyDescent="0.2">
      <c r="A82" s="74" t="s">
        <v>2222</v>
      </c>
      <c r="B82" s="79" t="s">
        <v>28</v>
      </c>
      <c r="C82" s="74" t="s">
        <v>1867</v>
      </c>
      <c r="D82" s="80">
        <v>349979288</v>
      </c>
      <c r="E82" s="80">
        <v>9194629972</v>
      </c>
      <c r="F82" s="74" t="s">
        <v>1858</v>
      </c>
      <c r="G82" s="81">
        <v>35708</v>
      </c>
      <c r="H82" s="82">
        <f t="shared" ca="1" si="1"/>
        <v>13</v>
      </c>
      <c r="I82" s="83" t="s">
        <v>1863</v>
      </c>
      <c r="J82" s="84">
        <v>28650</v>
      </c>
      <c r="K82" s="85">
        <v>4</v>
      </c>
    </row>
    <row r="83" spans="1:11" x14ac:dyDescent="0.2">
      <c r="A83" s="74" t="s">
        <v>2233</v>
      </c>
      <c r="B83" s="79" t="s">
        <v>26</v>
      </c>
      <c r="C83" s="74" t="s">
        <v>1867</v>
      </c>
      <c r="D83" s="80">
        <v>436693732</v>
      </c>
      <c r="E83" s="80">
        <v>2524077699</v>
      </c>
      <c r="F83" s="74" t="s">
        <v>1858</v>
      </c>
      <c r="G83" s="81">
        <v>35866</v>
      </c>
      <c r="H83" s="82">
        <f t="shared" ca="1" si="1"/>
        <v>12</v>
      </c>
      <c r="I83" s="83" t="s">
        <v>1865</v>
      </c>
      <c r="J83" s="84">
        <v>62790</v>
      </c>
      <c r="K83" s="85">
        <v>2</v>
      </c>
    </row>
    <row r="84" spans="1:11" x14ac:dyDescent="0.2">
      <c r="A84" s="74" t="s">
        <v>2227</v>
      </c>
      <c r="B84" s="79" t="s">
        <v>26</v>
      </c>
      <c r="C84" s="74" t="s">
        <v>1867</v>
      </c>
      <c r="D84" s="80">
        <v>831188207</v>
      </c>
      <c r="E84" s="80">
        <v>9192121334</v>
      </c>
      <c r="F84" s="74" t="s">
        <v>1858</v>
      </c>
      <c r="G84" s="81">
        <v>35931</v>
      </c>
      <c r="H84" s="82">
        <f t="shared" ca="1" si="1"/>
        <v>12</v>
      </c>
      <c r="I84" s="83" t="s">
        <v>1859</v>
      </c>
      <c r="J84" s="84">
        <v>71950</v>
      </c>
      <c r="K84" s="85">
        <v>5</v>
      </c>
    </row>
    <row r="85" spans="1:11" x14ac:dyDescent="0.2">
      <c r="A85" s="74" t="s">
        <v>2235</v>
      </c>
      <c r="B85" s="79" t="s">
        <v>28</v>
      </c>
      <c r="C85" s="74" t="s">
        <v>1867</v>
      </c>
      <c r="D85" s="80">
        <v>333947685</v>
      </c>
      <c r="E85" s="80">
        <v>9198314799</v>
      </c>
      <c r="F85" s="74" t="s">
        <v>1858</v>
      </c>
      <c r="G85" s="81">
        <v>36038</v>
      </c>
      <c r="H85" s="82">
        <f t="shared" ca="1" si="1"/>
        <v>12</v>
      </c>
      <c r="I85" s="83" t="s">
        <v>1862</v>
      </c>
      <c r="J85" s="84">
        <v>85880</v>
      </c>
      <c r="K85" s="85">
        <v>3</v>
      </c>
    </row>
    <row r="86" spans="1:11" x14ac:dyDescent="0.2">
      <c r="A86" s="74" t="s">
        <v>2221</v>
      </c>
      <c r="B86" s="79" t="s">
        <v>28</v>
      </c>
      <c r="C86" s="74" t="s">
        <v>1867</v>
      </c>
      <c r="D86" s="80">
        <v>252276921</v>
      </c>
      <c r="E86" s="80">
        <v>2525777345</v>
      </c>
      <c r="F86" s="74" t="s">
        <v>1858</v>
      </c>
      <c r="G86" s="81">
        <v>36475</v>
      </c>
      <c r="H86" s="82">
        <f t="shared" ca="1" si="1"/>
        <v>11</v>
      </c>
      <c r="I86" s="83" t="s">
        <v>1863</v>
      </c>
      <c r="J86" s="84">
        <v>87280</v>
      </c>
      <c r="K86" s="85">
        <v>4</v>
      </c>
    </row>
    <row r="87" spans="1:11" x14ac:dyDescent="0.2">
      <c r="A87" s="74" t="s">
        <v>2191</v>
      </c>
      <c r="B87" s="79" t="s">
        <v>1850</v>
      </c>
      <c r="C87" s="74" t="s">
        <v>1867</v>
      </c>
      <c r="D87" s="80">
        <v>365117800</v>
      </c>
      <c r="E87" s="80">
        <v>2524125146</v>
      </c>
      <c r="F87" s="74" t="s">
        <v>1858</v>
      </c>
      <c r="G87" s="81">
        <v>36650</v>
      </c>
      <c r="H87" s="82">
        <f t="shared" ca="1" si="1"/>
        <v>10</v>
      </c>
      <c r="I87" s="83" t="s">
        <v>1859</v>
      </c>
      <c r="J87" s="84">
        <v>66890</v>
      </c>
      <c r="K87" s="85">
        <v>5</v>
      </c>
    </row>
    <row r="88" spans="1:11" x14ac:dyDescent="0.2">
      <c r="A88" s="74" t="s">
        <v>2225</v>
      </c>
      <c r="B88" s="79" t="s">
        <v>1850</v>
      </c>
      <c r="C88" s="74" t="s">
        <v>1867</v>
      </c>
      <c r="D88" s="80">
        <v>733413074</v>
      </c>
      <c r="E88" s="80">
        <v>9192224790</v>
      </c>
      <c r="F88" s="74" t="s">
        <v>1857</v>
      </c>
      <c r="G88" s="81">
        <v>37660</v>
      </c>
      <c r="H88" s="82">
        <f t="shared" ca="1" si="1"/>
        <v>7</v>
      </c>
      <c r="I88" s="83"/>
      <c r="J88" s="84">
        <v>83070</v>
      </c>
      <c r="K88" s="85">
        <v>3</v>
      </c>
    </row>
    <row r="89" spans="1:11" x14ac:dyDescent="0.2">
      <c r="A89" s="74" t="s">
        <v>2247</v>
      </c>
      <c r="B89" s="79" t="s">
        <v>1850</v>
      </c>
      <c r="C89" s="74" t="s">
        <v>1867</v>
      </c>
      <c r="D89" s="80">
        <v>580960042</v>
      </c>
      <c r="E89" s="80">
        <v>9197528456</v>
      </c>
      <c r="F89" s="74" t="s">
        <v>1857</v>
      </c>
      <c r="G89" s="81">
        <v>37730</v>
      </c>
      <c r="H89" s="82">
        <f t="shared" ca="1" si="1"/>
        <v>7</v>
      </c>
      <c r="I89" s="83"/>
      <c r="J89" s="84">
        <v>62150</v>
      </c>
      <c r="K89" s="85">
        <v>4</v>
      </c>
    </row>
    <row r="90" spans="1:11" x14ac:dyDescent="0.2">
      <c r="A90" s="74" t="s">
        <v>2211</v>
      </c>
      <c r="B90" s="79" t="s">
        <v>156</v>
      </c>
      <c r="C90" s="74" t="s">
        <v>1867</v>
      </c>
      <c r="D90" s="80">
        <v>600458368</v>
      </c>
      <c r="E90" s="80">
        <v>9197280453</v>
      </c>
      <c r="F90" s="74" t="s">
        <v>1861</v>
      </c>
      <c r="G90" s="81">
        <v>38492</v>
      </c>
      <c r="H90" s="82">
        <f t="shared" ca="1" si="1"/>
        <v>5</v>
      </c>
      <c r="I90" s="83" t="s">
        <v>1860</v>
      </c>
      <c r="J90" s="84">
        <v>22535</v>
      </c>
      <c r="K90" s="85">
        <v>3</v>
      </c>
    </row>
    <row r="91" spans="1:11" x14ac:dyDescent="0.2">
      <c r="A91" s="74" t="s">
        <v>2252</v>
      </c>
      <c r="B91" s="79" t="s">
        <v>2149</v>
      </c>
      <c r="C91" s="74" t="s">
        <v>1867</v>
      </c>
      <c r="D91" s="80">
        <v>683222853</v>
      </c>
      <c r="E91" s="80">
        <v>9196224056</v>
      </c>
      <c r="F91" s="74" t="s">
        <v>1857</v>
      </c>
      <c r="G91" s="81">
        <v>38612</v>
      </c>
      <c r="H91" s="82">
        <f t="shared" ca="1" si="1"/>
        <v>5</v>
      </c>
      <c r="I91" s="83"/>
      <c r="J91" s="84">
        <v>25790</v>
      </c>
      <c r="K91" s="85">
        <v>3</v>
      </c>
    </row>
    <row r="92" spans="1:11" x14ac:dyDescent="0.2">
      <c r="A92" s="74" t="s">
        <v>2232</v>
      </c>
      <c r="B92" s="79" t="s">
        <v>28</v>
      </c>
      <c r="C92" s="74" t="s">
        <v>1867</v>
      </c>
      <c r="D92" s="80">
        <v>653843221</v>
      </c>
      <c r="E92" s="80">
        <v>9197713771</v>
      </c>
      <c r="F92" s="74" t="s">
        <v>1857</v>
      </c>
      <c r="G92" s="81">
        <v>38649</v>
      </c>
      <c r="H92" s="82">
        <f t="shared" ca="1" si="1"/>
        <v>5</v>
      </c>
      <c r="I92" s="83"/>
      <c r="J92" s="84">
        <v>79460</v>
      </c>
      <c r="K92" s="85">
        <v>5</v>
      </c>
    </row>
    <row r="93" spans="1:11" x14ac:dyDescent="0.2">
      <c r="A93" s="74" t="s">
        <v>2243</v>
      </c>
      <c r="B93" s="79" t="s">
        <v>26</v>
      </c>
      <c r="C93" s="74" t="s">
        <v>1867</v>
      </c>
      <c r="D93" s="80">
        <v>873100939</v>
      </c>
      <c r="E93" s="80">
        <v>9191259179</v>
      </c>
      <c r="F93" s="74" t="s">
        <v>1858</v>
      </c>
      <c r="G93" s="81">
        <v>38775</v>
      </c>
      <c r="H93" s="82">
        <f t="shared" ca="1" si="1"/>
        <v>4</v>
      </c>
      <c r="I93" s="83" t="s">
        <v>1859</v>
      </c>
      <c r="J93" s="84">
        <v>41490</v>
      </c>
      <c r="K93" s="85">
        <v>5</v>
      </c>
    </row>
    <row r="94" spans="1:11" x14ac:dyDescent="0.2">
      <c r="A94" s="74" t="s">
        <v>2248</v>
      </c>
      <c r="B94" s="79" t="s">
        <v>26</v>
      </c>
      <c r="C94" s="74" t="s">
        <v>1867</v>
      </c>
      <c r="D94" s="80">
        <v>721169660</v>
      </c>
      <c r="E94" s="80">
        <v>2526711140</v>
      </c>
      <c r="F94" s="74" t="s">
        <v>1858</v>
      </c>
      <c r="G94" s="81">
        <v>38964</v>
      </c>
      <c r="H94" s="82">
        <f t="shared" ca="1" si="1"/>
        <v>4</v>
      </c>
      <c r="I94" s="83" t="s">
        <v>1862</v>
      </c>
      <c r="J94" s="84">
        <v>38730</v>
      </c>
      <c r="K94" s="85">
        <v>1</v>
      </c>
    </row>
    <row r="95" spans="1:11" x14ac:dyDescent="0.2">
      <c r="A95" s="74" t="s">
        <v>2245</v>
      </c>
      <c r="B95" s="79" t="s">
        <v>1850</v>
      </c>
      <c r="C95" s="74" t="s">
        <v>1867</v>
      </c>
      <c r="D95" s="80">
        <v>676534152</v>
      </c>
      <c r="E95" s="80">
        <v>9194416232</v>
      </c>
      <c r="F95" s="74" t="s">
        <v>1858</v>
      </c>
      <c r="G95" s="96">
        <v>38982</v>
      </c>
      <c r="H95" s="82">
        <f t="shared" ca="1" si="1"/>
        <v>4</v>
      </c>
      <c r="I95" s="83" t="s">
        <v>1859</v>
      </c>
      <c r="J95" s="84">
        <v>23280</v>
      </c>
      <c r="K95" s="85">
        <v>1</v>
      </c>
    </row>
    <row r="96" spans="1:11" x14ac:dyDescent="0.2">
      <c r="A96" s="74" t="s">
        <v>2249</v>
      </c>
      <c r="B96" s="79" t="s">
        <v>26</v>
      </c>
      <c r="C96" s="74" t="s">
        <v>1867</v>
      </c>
      <c r="D96" s="80">
        <v>242099349</v>
      </c>
      <c r="E96" s="80">
        <v>2526576057</v>
      </c>
      <c r="F96" s="74" t="s">
        <v>1858</v>
      </c>
      <c r="G96" s="81">
        <v>39191</v>
      </c>
      <c r="H96" s="82">
        <f t="shared" ca="1" si="1"/>
        <v>3</v>
      </c>
      <c r="I96" s="83" t="s">
        <v>1865</v>
      </c>
      <c r="J96" s="84">
        <v>77820</v>
      </c>
      <c r="K96" s="85">
        <v>3</v>
      </c>
    </row>
    <row r="97" spans="1:14" x14ac:dyDescent="0.2">
      <c r="A97" s="74" t="s">
        <v>2210</v>
      </c>
      <c r="B97" s="79" t="s">
        <v>25</v>
      </c>
      <c r="C97" s="74" t="s">
        <v>1867</v>
      </c>
      <c r="D97" s="80">
        <v>877122222</v>
      </c>
      <c r="E97" s="80">
        <v>9195511103</v>
      </c>
      <c r="F97" s="74" t="s">
        <v>1858</v>
      </c>
      <c r="G97" s="81">
        <v>39265</v>
      </c>
      <c r="H97" s="82">
        <f t="shared" ca="1" si="1"/>
        <v>3</v>
      </c>
      <c r="I97" s="83" t="s">
        <v>1860</v>
      </c>
      <c r="J97" s="84">
        <v>74710</v>
      </c>
      <c r="K97" s="85">
        <v>2</v>
      </c>
    </row>
    <row r="98" spans="1:14" x14ac:dyDescent="0.2">
      <c r="A98" s="74" t="s">
        <v>2224</v>
      </c>
      <c r="B98" s="79" t="s">
        <v>28</v>
      </c>
      <c r="C98" s="74" t="s">
        <v>1867</v>
      </c>
      <c r="D98" s="80">
        <v>129397083</v>
      </c>
      <c r="E98" s="80">
        <v>2521391475</v>
      </c>
      <c r="F98" s="74" t="s">
        <v>1858</v>
      </c>
      <c r="G98" s="81">
        <v>39286</v>
      </c>
      <c r="H98" s="82">
        <f t="shared" ca="1" si="1"/>
        <v>3</v>
      </c>
      <c r="I98" s="83" t="s">
        <v>1865</v>
      </c>
      <c r="J98" s="84">
        <v>68910</v>
      </c>
      <c r="K98" s="85">
        <v>5</v>
      </c>
    </row>
    <row r="99" spans="1:14" x14ac:dyDescent="0.2">
      <c r="A99" s="74" t="s">
        <v>2273</v>
      </c>
      <c r="B99" s="79" t="s">
        <v>28</v>
      </c>
      <c r="C99" s="74" t="s">
        <v>1190</v>
      </c>
      <c r="D99" s="80">
        <v>272036635</v>
      </c>
      <c r="E99" s="80">
        <v>2521656242</v>
      </c>
      <c r="F99" s="74" t="s">
        <v>1858</v>
      </c>
      <c r="G99" s="81">
        <v>36573</v>
      </c>
      <c r="H99" s="82">
        <f t="shared" ca="1" si="1"/>
        <v>10</v>
      </c>
      <c r="I99" s="83" t="s">
        <v>1859</v>
      </c>
      <c r="J99" s="84">
        <v>86530</v>
      </c>
      <c r="K99" s="85">
        <v>1</v>
      </c>
    </row>
    <row r="100" spans="1:14" x14ac:dyDescent="0.2">
      <c r="A100" s="74" t="s">
        <v>2264</v>
      </c>
      <c r="B100" s="79" t="s">
        <v>26</v>
      </c>
      <c r="C100" s="74" t="s">
        <v>1190</v>
      </c>
      <c r="D100" s="80">
        <v>759350847</v>
      </c>
      <c r="E100" s="80">
        <v>2527474942</v>
      </c>
      <c r="F100" s="74" t="s">
        <v>1858</v>
      </c>
      <c r="G100" s="81">
        <v>37087</v>
      </c>
      <c r="H100" s="82">
        <f t="shared" ca="1" si="1"/>
        <v>9</v>
      </c>
      <c r="I100" s="83" t="s">
        <v>1859</v>
      </c>
      <c r="J100" s="84">
        <v>36630</v>
      </c>
      <c r="K100" s="85">
        <v>4</v>
      </c>
      <c r="M100" s="95"/>
      <c r="N100" s="86"/>
    </row>
    <row r="101" spans="1:14" x14ac:dyDescent="0.2">
      <c r="A101" s="74" t="s">
        <v>2275</v>
      </c>
      <c r="B101" s="79" t="s">
        <v>28</v>
      </c>
      <c r="C101" s="74" t="s">
        <v>1190</v>
      </c>
      <c r="D101" s="80">
        <v>920505896</v>
      </c>
      <c r="E101" s="80">
        <v>2523173691</v>
      </c>
      <c r="F101" s="74" t="s">
        <v>1857</v>
      </c>
      <c r="G101" s="81">
        <v>37445</v>
      </c>
      <c r="H101" s="82">
        <f t="shared" ca="1" si="1"/>
        <v>8</v>
      </c>
      <c r="I101" s="83"/>
      <c r="J101" s="84">
        <v>78860</v>
      </c>
      <c r="K101" s="85">
        <v>2</v>
      </c>
    </row>
    <row r="102" spans="1:14" x14ac:dyDescent="0.2">
      <c r="A102" s="74" t="s">
        <v>2274</v>
      </c>
      <c r="B102" s="79" t="s">
        <v>2149</v>
      </c>
      <c r="C102" s="74" t="s">
        <v>1190</v>
      </c>
      <c r="D102" s="80">
        <v>676831149</v>
      </c>
      <c r="E102" s="80">
        <v>9192824485</v>
      </c>
      <c r="F102" s="74" t="s">
        <v>1858</v>
      </c>
      <c r="G102" s="81">
        <v>38078</v>
      </c>
      <c r="H102" s="82">
        <f t="shared" ca="1" si="1"/>
        <v>6</v>
      </c>
      <c r="I102" s="83" t="s">
        <v>1859</v>
      </c>
      <c r="J102" s="84">
        <v>71120</v>
      </c>
      <c r="K102" s="85">
        <v>4</v>
      </c>
    </row>
    <row r="103" spans="1:14" x14ac:dyDescent="0.2">
      <c r="A103" s="74" t="s">
        <v>2279</v>
      </c>
      <c r="B103" s="79" t="s">
        <v>26</v>
      </c>
      <c r="C103" s="74" t="s">
        <v>1190</v>
      </c>
      <c r="D103" s="80">
        <v>106966222</v>
      </c>
      <c r="E103" s="80">
        <v>9198310129</v>
      </c>
      <c r="F103" s="74" t="s">
        <v>1857</v>
      </c>
      <c r="G103" s="81">
        <v>38219</v>
      </c>
      <c r="H103" s="82">
        <f t="shared" ca="1" si="1"/>
        <v>6</v>
      </c>
      <c r="I103" s="83"/>
      <c r="J103" s="84">
        <v>35620</v>
      </c>
      <c r="K103" s="85">
        <v>4</v>
      </c>
    </row>
    <row r="104" spans="1:14" x14ac:dyDescent="0.2">
      <c r="A104" s="74" t="s">
        <v>2262</v>
      </c>
      <c r="B104" s="79" t="s">
        <v>28</v>
      </c>
      <c r="C104" s="74" t="s">
        <v>1190</v>
      </c>
      <c r="D104" s="80">
        <v>207506781</v>
      </c>
      <c r="E104" s="80">
        <v>9194125294</v>
      </c>
      <c r="F104" s="74" t="s">
        <v>1858</v>
      </c>
      <c r="G104" s="81">
        <v>38613</v>
      </c>
      <c r="H104" s="82">
        <f t="shared" ca="1" si="1"/>
        <v>5</v>
      </c>
      <c r="I104" s="83" t="s">
        <v>1859</v>
      </c>
      <c r="J104" s="84">
        <v>76440</v>
      </c>
      <c r="K104" s="85">
        <v>3</v>
      </c>
    </row>
    <row r="105" spans="1:14" x14ac:dyDescent="0.2">
      <c r="A105" s="74" t="s">
        <v>2263</v>
      </c>
      <c r="B105" s="79" t="s">
        <v>28</v>
      </c>
      <c r="C105" s="74" t="s">
        <v>1190</v>
      </c>
      <c r="D105" s="80">
        <v>495042805</v>
      </c>
      <c r="E105" s="80">
        <v>9197146686</v>
      </c>
      <c r="F105" s="74" t="s">
        <v>1857</v>
      </c>
      <c r="G105" s="96">
        <v>38943</v>
      </c>
      <c r="H105" s="82">
        <f t="shared" ca="1" si="1"/>
        <v>4</v>
      </c>
      <c r="I105" s="83"/>
      <c r="J105" s="84">
        <v>59350</v>
      </c>
      <c r="K105" s="85">
        <v>5</v>
      </c>
    </row>
    <row r="106" spans="1:14" x14ac:dyDescent="0.2">
      <c r="A106" s="74" t="s">
        <v>2276</v>
      </c>
      <c r="B106" s="79" t="s">
        <v>25</v>
      </c>
      <c r="C106" s="74" t="s">
        <v>1190</v>
      </c>
      <c r="D106" s="80">
        <v>640301378</v>
      </c>
      <c r="E106" s="80">
        <v>2524663056</v>
      </c>
      <c r="F106" s="74" t="s">
        <v>1861</v>
      </c>
      <c r="G106" s="96">
        <v>39195</v>
      </c>
      <c r="H106" s="82">
        <f t="shared" ca="1" si="1"/>
        <v>3</v>
      </c>
      <c r="I106" s="83" t="s">
        <v>1863</v>
      </c>
      <c r="J106" s="84">
        <v>46230</v>
      </c>
      <c r="K106" s="85">
        <v>2</v>
      </c>
    </row>
    <row r="107" spans="1:14" x14ac:dyDescent="0.2">
      <c r="A107" s="74" t="s">
        <v>2290</v>
      </c>
      <c r="B107" s="79" t="s">
        <v>28</v>
      </c>
      <c r="C107" s="74" t="s">
        <v>1189</v>
      </c>
      <c r="D107" s="80">
        <v>405297884</v>
      </c>
      <c r="E107" s="80">
        <v>2524747044</v>
      </c>
      <c r="F107" s="74" t="s">
        <v>1858</v>
      </c>
      <c r="G107" s="81">
        <v>31761</v>
      </c>
      <c r="H107" s="82">
        <f t="shared" ca="1" si="1"/>
        <v>23</v>
      </c>
      <c r="I107" s="83" t="s">
        <v>1863</v>
      </c>
      <c r="J107" s="84">
        <v>69060</v>
      </c>
      <c r="K107" s="85">
        <v>1</v>
      </c>
    </row>
    <row r="108" spans="1:14" x14ac:dyDescent="0.2">
      <c r="A108" s="74" t="s">
        <v>2285</v>
      </c>
      <c r="B108" s="79" t="s">
        <v>26</v>
      </c>
      <c r="C108" s="74" t="s">
        <v>1189</v>
      </c>
      <c r="D108" s="80">
        <v>943671719</v>
      </c>
      <c r="E108" s="80">
        <v>9193517837</v>
      </c>
      <c r="F108" s="74" t="s">
        <v>1858</v>
      </c>
      <c r="G108" s="81">
        <v>34139</v>
      </c>
      <c r="H108" s="82">
        <f t="shared" ca="1" si="1"/>
        <v>17</v>
      </c>
      <c r="I108" s="83" t="s">
        <v>1863</v>
      </c>
      <c r="J108" s="84">
        <v>22920</v>
      </c>
      <c r="K108" s="85">
        <v>3</v>
      </c>
    </row>
    <row r="109" spans="1:14" x14ac:dyDescent="0.2">
      <c r="A109" s="74" t="s">
        <v>2291</v>
      </c>
      <c r="B109" s="79" t="s">
        <v>156</v>
      </c>
      <c r="C109" s="74" t="s">
        <v>1189</v>
      </c>
      <c r="D109" s="80">
        <v>452692136</v>
      </c>
      <c r="E109" s="80">
        <v>2524106437</v>
      </c>
      <c r="F109" s="74" t="s">
        <v>1858</v>
      </c>
      <c r="G109" s="81">
        <v>34204</v>
      </c>
      <c r="H109" s="82">
        <f t="shared" ca="1" si="1"/>
        <v>17</v>
      </c>
      <c r="I109" s="83" t="s">
        <v>1865</v>
      </c>
      <c r="J109" s="84">
        <v>26510</v>
      </c>
      <c r="K109" s="85">
        <v>1</v>
      </c>
      <c r="N109" s="86"/>
    </row>
    <row r="110" spans="1:14" x14ac:dyDescent="0.2">
      <c r="A110" s="74" t="s">
        <v>2284</v>
      </c>
      <c r="B110" s="79" t="s">
        <v>2149</v>
      </c>
      <c r="C110" s="74" t="s">
        <v>1189</v>
      </c>
      <c r="D110" s="80">
        <v>313651312</v>
      </c>
      <c r="E110" s="80">
        <v>2526092172</v>
      </c>
      <c r="F110" s="74" t="s">
        <v>1858</v>
      </c>
      <c r="G110" s="81">
        <v>34872</v>
      </c>
      <c r="H110" s="82">
        <f t="shared" ca="1" si="1"/>
        <v>15</v>
      </c>
      <c r="I110" s="83" t="s">
        <v>1863</v>
      </c>
      <c r="J110" s="84">
        <v>68300</v>
      </c>
      <c r="K110" s="85">
        <v>5</v>
      </c>
    </row>
    <row r="111" spans="1:14" x14ac:dyDescent="0.2">
      <c r="A111" s="74" t="s">
        <v>2286</v>
      </c>
      <c r="B111" s="79" t="s">
        <v>26</v>
      </c>
      <c r="C111" s="74" t="s">
        <v>1189</v>
      </c>
      <c r="D111" s="80">
        <v>925049144</v>
      </c>
      <c r="E111" s="80">
        <v>2524752921</v>
      </c>
      <c r="F111" s="74" t="s">
        <v>1858</v>
      </c>
      <c r="G111" s="81">
        <v>34939</v>
      </c>
      <c r="H111" s="82">
        <f t="shared" ca="1" si="1"/>
        <v>15</v>
      </c>
      <c r="I111" s="83" t="s">
        <v>1859</v>
      </c>
      <c r="J111" s="84">
        <v>49860</v>
      </c>
      <c r="K111" s="85">
        <v>2</v>
      </c>
      <c r="N111" s="86"/>
    </row>
    <row r="112" spans="1:14" x14ac:dyDescent="0.2">
      <c r="A112" s="74" t="s">
        <v>2289</v>
      </c>
      <c r="B112" s="79" t="s">
        <v>28</v>
      </c>
      <c r="C112" s="74" t="s">
        <v>1189</v>
      </c>
      <c r="D112" s="80">
        <v>510190628</v>
      </c>
      <c r="E112" s="80">
        <v>2527405629</v>
      </c>
      <c r="F112" s="74" t="s">
        <v>1858</v>
      </c>
      <c r="G112" s="81">
        <v>37837</v>
      </c>
      <c r="H112" s="82">
        <f t="shared" ca="1" si="1"/>
        <v>7</v>
      </c>
      <c r="I112" s="83" t="s">
        <v>1863</v>
      </c>
      <c r="J112" s="84">
        <v>43680</v>
      </c>
      <c r="K112" s="85">
        <v>5</v>
      </c>
    </row>
    <row r="113" spans="1:14" x14ac:dyDescent="0.2">
      <c r="A113" s="74" t="s">
        <v>2287</v>
      </c>
      <c r="B113" s="79" t="s">
        <v>26</v>
      </c>
      <c r="C113" s="74" t="s">
        <v>1189</v>
      </c>
      <c r="D113" s="80">
        <v>651995963</v>
      </c>
      <c r="E113" s="80">
        <v>9194944945</v>
      </c>
      <c r="F113" s="74" t="s">
        <v>1864</v>
      </c>
      <c r="G113" s="96">
        <v>39003</v>
      </c>
      <c r="H113" s="82">
        <f t="shared" ca="1" si="1"/>
        <v>4</v>
      </c>
      <c r="I113" s="83"/>
      <c r="J113" s="84">
        <v>27484</v>
      </c>
      <c r="K113" s="85">
        <v>4</v>
      </c>
      <c r="M113" s="95"/>
      <c r="N113" s="86"/>
    </row>
    <row r="114" spans="1:14" x14ac:dyDescent="0.2">
      <c r="A114" s="74" t="s">
        <v>2288</v>
      </c>
      <c r="B114" s="79" t="s">
        <v>26</v>
      </c>
      <c r="C114" s="74" t="s">
        <v>1189</v>
      </c>
      <c r="D114" s="80">
        <v>324622113</v>
      </c>
      <c r="E114" s="80">
        <v>9198824849</v>
      </c>
      <c r="F114" s="74" t="s">
        <v>1861</v>
      </c>
      <c r="G114" s="96">
        <v>39206</v>
      </c>
      <c r="H114" s="82">
        <f t="shared" ca="1" si="1"/>
        <v>3</v>
      </c>
      <c r="I114" s="83" t="s">
        <v>1863</v>
      </c>
      <c r="J114" s="84">
        <v>28625</v>
      </c>
      <c r="K114" s="85">
        <v>1</v>
      </c>
    </row>
    <row r="115" spans="1:14" x14ac:dyDescent="0.2">
      <c r="A115" s="74" t="s">
        <v>2283</v>
      </c>
      <c r="B115" s="79" t="s">
        <v>28</v>
      </c>
      <c r="C115" s="74" t="s">
        <v>1189</v>
      </c>
      <c r="D115" s="80">
        <v>124203063</v>
      </c>
      <c r="E115" s="80">
        <v>9192229885</v>
      </c>
      <c r="F115" s="74" t="s">
        <v>1861</v>
      </c>
      <c r="G115" s="81">
        <v>39262</v>
      </c>
      <c r="H115" s="82">
        <f t="shared" ca="1" si="1"/>
        <v>3</v>
      </c>
      <c r="I115" s="83" t="s">
        <v>1863</v>
      </c>
      <c r="J115" s="84">
        <v>10520</v>
      </c>
      <c r="K115" s="85">
        <v>4</v>
      </c>
    </row>
    <row r="116" spans="1:14" x14ac:dyDescent="0.2">
      <c r="A116" s="74" t="s">
        <v>2258</v>
      </c>
      <c r="B116" s="79" t="s">
        <v>28</v>
      </c>
      <c r="C116" s="74" t="s">
        <v>30</v>
      </c>
      <c r="D116" s="80">
        <v>828996583</v>
      </c>
      <c r="E116" s="80">
        <v>2521282202</v>
      </c>
      <c r="F116" s="74" t="s">
        <v>1864</v>
      </c>
      <c r="G116" s="81">
        <v>31873</v>
      </c>
      <c r="H116" s="82">
        <f t="shared" ca="1" si="1"/>
        <v>23</v>
      </c>
      <c r="I116" s="83"/>
      <c r="J116" s="84">
        <v>14712</v>
      </c>
      <c r="K116" s="85">
        <v>5</v>
      </c>
    </row>
    <row r="117" spans="1:14" x14ac:dyDescent="0.2">
      <c r="A117" s="74" t="s">
        <v>2256</v>
      </c>
      <c r="B117" s="79" t="s">
        <v>25</v>
      </c>
      <c r="C117" s="74" t="s">
        <v>30</v>
      </c>
      <c r="D117" s="80">
        <v>938508346</v>
      </c>
      <c r="E117" s="80">
        <v>2526738901</v>
      </c>
      <c r="F117" s="74" t="s">
        <v>1857</v>
      </c>
      <c r="G117" s="81">
        <v>31935</v>
      </c>
      <c r="H117" s="82">
        <f t="shared" ca="1" si="1"/>
        <v>23</v>
      </c>
      <c r="I117" s="83"/>
      <c r="J117" s="84">
        <v>80050</v>
      </c>
      <c r="K117" s="85">
        <v>2</v>
      </c>
    </row>
    <row r="118" spans="1:14" x14ac:dyDescent="0.2">
      <c r="A118" s="74" t="s">
        <v>2260</v>
      </c>
      <c r="B118" s="79" t="s">
        <v>1850</v>
      </c>
      <c r="C118" s="74" t="s">
        <v>30</v>
      </c>
      <c r="D118" s="80">
        <v>719937584</v>
      </c>
      <c r="E118" s="80">
        <v>9191653055</v>
      </c>
      <c r="F118" s="74" t="s">
        <v>1858</v>
      </c>
      <c r="G118" s="81">
        <v>32137</v>
      </c>
      <c r="H118" s="82">
        <f t="shared" ca="1" si="1"/>
        <v>22</v>
      </c>
      <c r="I118" s="83" t="s">
        <v>1863</v>
      </c>
      <c r="J118" s="84">
        <v>37620</v>
      </c>
      <c r="K118" s="85">
        <v>5</v>
      </c>
    </row>
    <row r="119" spans="1:14" x14ac:dyDescent="0.2">
      <c r="A119" s="74" t="s">
        <v>2268</v>
      </c>
      <c r="B119" s="79" t="s">
        <v>26</v>
      </c>
      <c r="C119" s="74" t="s">
        <v>30</v>
      </c>
      <c r="D119" s="80">
        <v>690374765</v>
      </c>
      <c r="E119" s="80">
        <v>2525786813</v>
      </c>
      <c r="F119" s="74" t="s">
        <v>1858</v>
      </c>
      <c r="G119" s="81">
        <v>32303</v>
      </c>
      <c r="H119" s="82">
        <f t="shared" ca="1" si="1"/>
        <v>22</v>
      </c>
      <c r="I119" s="83" t="s">
        <v>1865</v>
      </c>
      <c r="J119" s="84">
        <v>82500</v>
      </c>
      <c r="K119" s="85">
        <v>5</v>
      </c>
    </row>
    <row r="120" spans="1:14" x14ac:dyDescent="0.2">
      <c r="A120" s="74" t="s">
        <v>2281</v>
      </c>
      <c r="B120" s="79" t="s">
        <v>28</v>
      </c>
      <c r="C120" s="74" t="s">
        <v>30</v>
      </c>
      <c r="D120" s="80">
        <v>685953695</v>
      </c>
      <c r="E120" s="80">
        <v>9196756847</v>
      </c>
      <c r="F120" s="74" t="s">
        <v>1858</v>
      </c>
      <c r="G120" s="81">
        <v>32513</v>
      </c>
      <c r="H120" s="82">
        <f t="shared" ca="1" si="1"/>
        <v>21</v>
      </c>
      <c r="I120" s="83" t="s">
        <v>1863</v>
      </c>
      <c r="J120" s="84">
        <v>82760</v>
      </c>
      <c r="K120" s="85">
        <v>4</v>
      </c>
    </row>
    <row r="121" spans="1:14" x14ac:dyDescent="0.2">
      <c r="A121" s="74" t="s">
        <v>2271</v>
      </c>
      <c r="B121" s="79" t="s">
        <v>28</v>
      </c>
      <c r="C121" s="74" t="s">
        <v>30</v>
      </c>
      <c r="D121" s="80">
        <v>585815837</v>
      </c>
      <c r="E121" s="80">
        <v>9194983657</v>
      </c>
      <c r="F121" s="74" t="s">
        <v>1861</v>
      </c>
      <c r="G121" s="81">
        <v>32684</v>
      </c>
      <c r="H121" s="82">
        <f t="shared" ca="1" si="1"/>
        <v>21</v>
      </c>
      <c r="I121" s="83" t="s">
        <v>1860</v>
      </c>
      <c r="J121" s="84">
        <v>18655</v>
      </c>
      <c r="K121" s="85">
        <v>4</v>
      </c>
    </row>
    <row r="122" spans="1:14" x14ac:dyDescent="0.2">
      <c r="A122" s="74" t="s">
        <v>2261</v>
      </c>
      <c r="B122" s="79" t="s">
        <v>1850</v>
      </c>
      <c r="C122" s="74" t="s">
        <v>30</v>
      </c>
      <c r="D122" s="80">
        <v>681596577</v>
      </c>
      <c r="E122" s="80">
        <v>9192387348</v>
      </c>
      <c r="F122" s="74" t="s">
        <v>1857</v>
      </c>
      <c r="G122" s="81">
        <v>33840</v>
      </c>
      <c r="H122" s="82">
        <f t="shared" ca="1" si="1"/>
        <v>18</v>
      </c>
      <c r="I122" s="83"/>
      <c r="J122" s="84">
        <v>35260</v>
      </c>
      <c r="K122" s="85">
        <v>2</v>
      </c>
      <c r="M122" s="95"/>
      <c r="N122" s="86"/>
    </row>
    <row r="123" spans="1:14" x14ac:dyDescent="0.2">
      <c r="A123" s="74" t="s">
        <v>2259</v>
      </c>
      <c r="B123" s="79" t="s">
        <v>156</v>
      </c>
      <c r="C123" s="74" t="s">
        <v>30</v>
      </c>
      <c r="D123" s="80">
        <v>291798311</v>
      </c>
      <c r="E123" s="80">
        <v>2526742736</v>
      </c>
      <c r="F123" s="74" t="s">
        <v>1858</v>
      </c>
      <c r="G123" s="81">
        <v>34177</v>
      </c>
      <c r="H123" s="82">
        <f t="shared" ca="1" si="1"/>
        <v>17</v>
      </c>
      <c r="I123" s="83" t="s">
        <v>1859</v>
      </c>
      <c r="J123" s="84">
        <v>80120</v>
      </c>
      <c r="K123" s="85">
        <v>4</v>
      </c>
    </row>
    <row r="124" spans="1:14" x14ac:dyDescent="0.2">
      <c r="A124" s="74" t="s">
        <v>2257</v>
      </c>
      <c r="B124" s="79" t="s">
        <v>28</v>
      </c>
      <c r="C124" s="74" t="s">
        <v>30</v>
      </c>
      <c r="D124" s="80">
        <v>195245117</v>
      </c>
      <c r="E124" s="80">
        <v>9193451072</v>
      </c>
      <c r="F124" s="74" t="s">
        <v>1864</v>
      </c>
      <c r="G124" s="81">
        <v>34363</v>
      </c>
      <c r="H124" s="82">
        <f t="shared" ca="1" si="1"/>
        <v>16</v>
      </c>
      <c r="I124" s="83"/>
      <c r="J124" s="84">
        <v>12676</v>
      </c>
      <c r="K124" s="85">
        <v>2</v>
      </c>
    </row>
    <row r="125" spans="1:14" x14ac:dyDescent="0.2">
      <c r="A125" s="74" t="s">
        <v>2269</v>
      </c>
      <c r="B125" s="79" t="s">
        <v>26</v>
      </c>
      <c r="C125" s="74" t="s">
        <v>30</v>
      </c>
      <c r="D125" s="80">
        <v>197789466</v>
      </c>
      <c r="E125" s="80">
        <v>9191472895</v>
      </c>
      <c r="F125" s="74" t="s">
        <v>1857</v>
      </c>
      <c r="G125" s="81">
        <v>34427</v>
      </c>
      <c r="H125" s="82">
        <f t="shared" ca="1" si="1"/>
        <v>16</v>
      </c>
      <c r="I125" s="83"/>
      <c r="J125" s="84">
        <v>76020</v>
      </c>
      <c r="K125" s="85">
        <v>1</v>
      </c>
    </row>
    <row r="126" spans="1:14" x14ac:dyDescent="0.2">
      <c r="A126" s="74" t="s">
        <v>2266</v>
      </c>
      <c r="B126" s="79" t="s">
        <v>26</v>
      </c>
      <c r="C126" s="74" t="s">
        <v>30</v>
      </c>
      <c r="D126" s="80">
        <v>526188716</v>
      </c>
      <c r="E126" s="80">
        <v>2527230063</v>
      </c>
      <c r="F126" s="74" t="s">
        <v>1857</v>
      </c>
      <c r="G126" s="81">
        <v>34649</v>
      </c>
      <c r="H126" s="82">
        <f t="shared" ca="1" si="1"/>
        <v>16</v>
      </c>
      <c r="I126" s="83"/>
      <c r="J126" s="84">
        <v>64470</v>
      </c>
      <c r="K126" s="85">
        <v>3</v>
      </c>
    </row>
    <row r="127" spans="1:14" x14ac:dyDescent="0.2">
      <c r="A127" s="74" t="s">
        <v>2255</v>
      </c>
      <c r="B127" s="79" t="s">
        <v>26</v>
      </c>
      <c r="C127" s="74" t="s">
        <v>30</v>
      </c>
      <c r="D127" s="80">
        <v>863161920</v>
      </c>
      <c r="E127" s="80">
        <v>2523748373</v>
      </c>
      <c r="F127" s="74" t="s">
        <v>1858</v>
      </c>
      <c r="G127" s="81">
        <v>34767</v>
      </c>
      <c r="H127" s="82">
        <f t="shared" ca="1" si="1"/>
        <v>15</v>
      </c>
      <c r="I127" s="83" t="s">
        <v>1863</v>
      </c>
      <c r="J127" s="84">
        <v>50110</v>
      </c>
      <c r="K127" s="85">
        <v>1</v>
      </c>
    </row>
    <row r="128" spans="1:14" x14ac:dyDescent="0.2">
      <c r="A128" s="74" t="s">
        <v>2270</v>
      </c>
      <c r="B128" s="79" t="s">
        <v>25</v>
      </c>
      <c r="C128" s="74" t="s">
        <v>30</v>
      </c>
      <c r="D128" s="80">
        <v>843875501</v>
      </c>
      <c r="E128" s="80">
        <v>2522715355</v>
      </c>
      <c r="F128" s="74" t="s">
        <v>1857</v>
      </c>
      <c r="G128" s="81">
        <v>34866</v>
      </c>
      <c r="H128" s="82">
        <f t="shared" ca="1" si="1"/>
        <v>15</v>
      </c>
      <c r="I128" s="83"/>
      <c r="J128" s="84">
        <v>32940</v>
      </c>
      <c r="K128" s="85">
        <v>5</v>
      </c>
    </row>
    <row r="129" spans="1:11" x14ac:dyDescent="0.2">
      <c r="A129" s="74" t="s">
        <v>2282</v>
      </c>
      <c r="B129" s="79" t="s">
        <v>28</v>
      </c>
      <c r="C129" s="74" t="s">
        <v>30</v>
      </c>
      <c r="D129" s="80">
        <v>694800128</v>
      </c>
      <c r="E129" s="80">
        <v>9197111802</v>
      </c>
      <c r="F129" s="74" t="s">
        <v>1858</v>
      </c>
      <c r="G129" s="81">
        <v>34959</v>
      </c>
      <c r="H129" s="82">
        <f t="shared" ca="1" si="1"/>
        <v>15</v>
      </c>
      <c r="I129" s="83" t="s">
        <v>1863</v>
      </c>
      <c r="J129" s="84">
        <v>61330</v>
      </c>
      <c r="K129" s="85">
        <v>1</v>
      </c>
    </row>
    <row r="130" spans="1:11" x14ac:dyDescent="0.2">
      <c r="A130" s="74" t="s">
        <v>2278</v>
      </c>
      <c r="B130" s="79" t="s">
        <v>156</v>
      </c>
      <c r="C130" s="74" t="s">
        <v>30</v>
      </c>
      <c r="D130" s="80">
        <v>707882019</v>
      </c>
      <c r="E130" s="80">
        <v>2523373445</v>
      </c>
      <c r="F130" s="74" t="s">
        <v>1857</v>
      </c>
      <c r="G130" s="81">
        <v>35032</v>
      </c>
      <c r="H130" s="82">
        <f t="shared" ref="H130:H193" ca="1" si="2">DATEDIF(G130,TODAY(),"Y")</f>
        <v>14</v>
      </c>
      <c r="I130" s="83"/>
      <c r="J130" s="84">
        <v>86970</v>
      </c>
      <c r="K130" s="85">
        <v>4</v>
      </c>
    </row>
    <row r="131" spans="1:11" x14ac:dyDescent="0.2">
      <c r="A131" s="74" t="s">
        <v>2267</v>
      </c>
      <c r="B131" s="79" t="s">
        <v>26</v>
      </c>
      <c r="C131" s="74" t="s">
        <v>30</v>
      </c>
      <c r="D131" s="80">
        <v>907491320</v>
      </c>
      <c r="E131" s="80">
        <v>2525724528</v>
      </c>
      <c r="F131" s="74" t="s">
        <v>1861</v>
      </c>
      <c r="G131" s="81">
        <v>35047</v>
      </c>
      <c r="H131" s="82">
        <f t="shared" ca="1" si="2"/>
        <v>14</v>
      </c>
      <c r="I131" s="83" t="s">
        <v>1860</v>
      </c>
      <c r="J131" s="84">
        <v>42905</v>
      </c>
      <c r="K131" s="85">
        <v>1</v>
      </c>
    </row>
    <row r="132" spans="1:11" x14ac:dyDescent="0.2">
      <c r="A132" s="74" t="s">
        <v>2265</v>
      </c>
      <c r="B132" s="79" t="s">
        <v>26</v>
      </c>
      <c r="C132" s="74" t="s">
        <v>30</v>
      </c>
      <c r="D132" s="80">
        <v>469591073</v>
      </c>
      <c r="E132" s="80">
        <v>2523327522</v>
      </c>
      <c r="F132" s="74" t="s">
        <v>1858</v>
      </c>
      <c r="G132" s="81">
        <v>35803</v>
      </c>
      <c r="H132" s="82">
        <f t="shared" ca="1" si="2"/>
        <v>12</v>
      </c>
      <c r="I132" s="83" t="s">
        <v>1865</v>
      </c>
      <c r="J132" s="84">
        <v>61150</v>
      </c>
      <c r="K132" s="85">
        <v>4</v>
      </c>
    </row>
    <row r="133" spans="1:11" x14ac:dyDescent="0.2">
      <c r="A133" s="74" t="s">
        <v>2277</v>
      </c>
      <c r="B133" s="79" t="s">
        <v>156</v>
      </c>
      <c r="C133" s="74" t="s">
        <v>30</v>
      </c>
      <c r="D133" s="80">
        <v>434927073</v>
      </c>
      <c r="E133" s="80">
        <v>2528440900</v>
      </c>
      <c r="F133" s="74" t="s">
        <v>1858</v>
      </c>
      <c r="G133" s="81">
        <v>36302</v>
      </c>
      <c r="H133" s="82">
        <f t="shared" ca="1" si="2"/>
        <v>11</v>
      </c>
      <c r="I133" s="83" t="s">
        <v>1865</v>
      </c>
      <c r="J133" s="84">
        <v>39740</v>
      </c>
      <c r="K133" s="85">
        <v>1</v>
      </c>
    </row>
    <row r="134" spans="1:11" x14ac:dyDescent="0.2">
      <c r="A134" s="74" t="s">
        <v>2272</v>
      </c>
      <c r="B134" s="79" t="s">
        <v>2149</v>
      </c>
      <c r="C134" s="74" t="s">
        <v>30</v>
      </c>
      <c r="D134" s="80">
        <v>581823751</v>
      </c>
      <c r="E134" s="80">
        <v>2528577225</v>
      </c>
      <c r="F134" s="74" t="s">
        <v>1857</v>
      </c>
      <c r="G134" s="81">
        <v>36357</v>
      </c>
      <c r="H134" s="82">
        <f t="shared" ca="1" si="2"/>
        <v>11</v>
      </c>
      <c r="I134" s="83"/>
      <c r="J134" s="84">
        <v>73390</v>
      </c>
      <c r="K134" s="85">
        <v>2</v>
      </c>
    </row>
    <row r="135" spans="1:11" x14ac:dyDescent="0.2">
      <c r="A135" s="74" t="s">
        <v>2296</v>
      </c>
      <c r="B135" s="79" t="s">
        <v>26</v>
      </c>
      <c r="C135" s="74" t="s">
        <v>1868</v>
      </c>
      <c r="D135" s="80">
        <v>999789446</v>
      </c>
      <c r="E135" s="80">
        <v>2521696804</v>
      </c>
      <c r="F135" s="74" t="s">
        <v>1858</v>
      </c>
      <c r="G135" s="81">
        <v>34019</v>
      </c>
      <c r="H135" s="82">
        <f t="shared" ca="1" si="2"/>
        <v>17</v>
      </c>
      <c r="I135" s="83" t="s">
        <v>1859</v>
      </c>
      <c r="J135" s="84">
        <v>66740</v>
      </c>
      <c r="K135" s="85">
        <v>2</v>
      </c>
    </row>
    <row r="136" spans="1:11" x14ac:dyDescent="0.2">
      <c r="A136" s="74" t="s">
        <v>2296</v>
      </c>
      <c r="B136" s="79" t="s">
        <v>26</v>
      </c>
      <c r="C136" s="74" t="s">
        <v>1868</v>
      </c>
      <c r="D136" s="80">
        <v>999789446</v>
      </c>
      <c r="E136" s="80">
        <v>2521696804</v>
      </c>
      <c r="F136" s="74" t="s">
        <v>1858</v>
      </c>
      <c r="G136" s="81">
        <v>34019</v>
      </c>
      <c r="H136" s="82">
        <f t="shared" ca="1" si="2"/>
        <v>17</v>
      </c>
      <c r="I136" s="83" t="s">
        <v>1859</v>
      </c>
      <c r="J136" s="84">
        <v>66740</v>
      </c>
      <c r="K136" s="85">
        <v>2</v>
      </c>
    </row>
    <row r="137" spans="1:11" x14ac:dyDescent="0.2">
      <c r="A137" s="74" t="s">
        <v>2293</v>
      </c>
      <c r="B137" s="79" t="s">
        <v>1850</v>
      </c>
      <c r="C137" s="74" t="s">
        <v>1868</v>
      </c>
      <c r="D137" s="80">
        <v>885773638</v>
      </c>
      <c r="E137" s="80">
        <v>9196188082</v>
      </c>
      <c r="F137" s="74" t="s">
        <v>1858</v>
      </c>
      <c r="G137" s="81">
        <v>35259</v>
      </c>
      <c r="H137" s="82">
        <f t="shared" ca="1" si="2"/>
        <v>14</v>
      </c>
      <c r="I137" s="83" t="s">
        <v>1863</v>
      </c>
      <c r="J137" s="84">
        <v>75060</v>
      </c>
      <c r="K137" s="85">
        <v>5</v>
      </c>
    </row>
    <row r="138" spans="1:11" x14ac:dyDescent="0.2">
      <c r="A138" s="74" t="s">
        <v>2294</v>
      </c>
      <c r="B138" s="79" t="s">
        <v>28</v>
      </c>
      <c r="C138" s="74" t="s">
        <v>1868</v>
      </c>
      <c r="D138" s="80">
        <v>699053064</v>
      </c>
      <c r="E138" s="80">
        <v>9191299076</v>
      </c>
      <c r="F138" s="74" t="s">
        <v>1857</v>
      </c>
      <c r="G138" s="81">
        <v>37217</v>
      </c>
      <c r="H138" s="82">
        <f t="shared" ca="1" si="2"/>
        <v>8</v>
      </c>
      <c r="I138" s="83"/>
      <c r="J138" s="84">
        <v>60060</v>
      </c>
      <c r="K138" s="85">
        <v>2</v>
      </c>
    </row>
    <row r="139" spans="1:11" x14ac:dyDescent="0.2">
      <c r="A139" s="74" t="s">
        <v>2292</v>
      </c>
      <c r="B139" s="79" t="s">
        <v>28</v>
      </c>
      <c r="C139" s="74" t="s">
        <v>1868</v>
      </c>
      <c r="D139" s="80">
        <v>850210766</v>
      </c>
      <c r="E139" s="80">
        <v>2527838614</v>
      </c>
      <c r="F139" s="74" t="s">
        <v>1858</v>
      </c>
      <c r="G139" s="81">
        <v>37277</v>
      </c>
      <c r="H139" s="82">
        <f t="shared" ca="1" si="2"/>
        <v>8</v>
      </c>
      <c r="I139" s="83" t="s">
        <v>1859</v>
      </c>
      <c r="J139" s="84">
        <v>47350</v>
      </c>
      <c r="K139" s="85">
        <v>5</v>
      </c>
    </row>
    <row r="140" spans="1:11" x14ac:dyDescent="0.2">
      <c r="A140" s="74" t="s">
        <v>2295</v>
      </c>
      <c r="B140" s="79" t="s">
        <v>1850</v>
      </c>
      <c r="C140" s="74" t="s">
        <v>1868</v>
      </c>
      <c r="D140" s="80">
        <v>914041569</v>
      </c>
      <c r="E140" s="80">
        <v>9196082608</v>
      </c>
      <c r="F140" s="74" t="s">
        <v>1858</v>
      </c>
      <c r="G140" s="96">
        <v>39090</v>
      </c>
      <c r="H140" s="82">
        <f t="shared" ca="1" si="2"/>
        <v>3</v>
      </c>
      <c r="I140" s="83" t="s">
        <v>1863</v>
      </c>
      <c r="J140" s="84">
        <v>79150</v>
      </c>
      <c r="K140" s="85">
        <v>2</v>
      </c>
    </row>
    <row r="141" spans="1:11" x14ac:dyDescent="0.2">
      <c r="A141" s="74" t="s">
        <v>2304</v>
      </c>
      <c r="B141" s="79" t="s">
        <v>2149</v>
      </c>
      <c r="C141" s="74" t="s">
        <v>1869</v>
      </c>
      <c r="D141" s="80">
        <v>171868795</v>
      </c>
      <c r="E141" s="80">
        <v>9194323329</v>
      </c>
      <c r="F141" s="74" t="s">
        <v>1858</v>
      </c>
      <c r="G141" s="81">
        <v>31769</v>
      </c>
      <c r="H141" s="82">
        <f t="shared" ca="1" si="2"/>
        <v>23</v>
      </c>
      <c r="I141" s="83" t="s">
        <v>1860</v>
      </c>
      <c r="J141" s="84">
        <v>32360</v>
      </c>
      <c r="K141" s="85">
        <v>4</v>
      </c>
    </row>
    <row r="142" spans="1:11" x14ac:dyDescent="0.2">
      <c r="A142" s="74" t="s">
        <v>2335</v>
      </c>
      <c r="B142" s="79" t="s">
        <v>26</v>
      </c>
      <c r="C142" s="74" t="s">
        <v>1869</v>
      </c>
      <c r="D142" s="80">
        <v>113699123</v>
      </c>
      <c r="E142" s="80">
        <v>2526563683</v>
      </c>
      <c r="F142" s="74" t="s">
        <v>1858</v>
      </c>
      <c r="G142" s="81">
        <v>31807</v>
      </c>
      <c r="H142" s="82">
        <f t="shared" ca="1" si="2"/>
        <v>23</v>
      </c>
      <c r="I142" s="83" t="s">
        <v>1865</v>
      </c>
      <c r="J142" s="84">
        <v>35360</v>
      </c>
      <c r="K142" s="85">
        <v>5</v>
      </c>
    </row>
    <row r="143" spans="1:11" x14ac:dyDescent="0.2">
      <c r="A143" s="74" t="s">
        <v>2350</v>
      </c>
      <c r="B143" s="79" t="s">
        <v>26</v>
      </c>
      <c r="C143" s="74" t="s">
        <v>1869</v>
      </c>
      <c r="D143" s="80">
        <v>503349830</v>
      </c>
      <c r="E143" s="80">
        <v>9191999230</v>
      </c>
      <c r="F143" s="74" t="s">
        <v>1858</v>
      </c>
      <c r="G143" s="81">
        <v>32095</v>
      </c>
      <c r="H143" s="82">
        <f t="shared" ca="1" si="2"/>
        <v>23</v>
      </c>
      <c r="I143" s="83" t="s">
        <v>1863</v>
      </c>
      <c r="J143" s="84">
        <v>32140</v>
      </c>
      <c r="K143" s="85">
        <v>2</v>
      </c>
    </row>
    <row r="144" spans="1:11" x14ac:dyDescent="0.2">
      <c r="A144" s="74" t="s">
        <v>2357</v>
      </c>
      <c r="B144" s="79" t="s">
        <v>28</v>
      </c>
      <c r="C144" s="74" t="s">
        <v>1869</v>
      </c>
      <c r="D144" s="80">
        <v>927043360</v>
      </c>
      <c r="E144" s="80">
        <v>2526053287</v>
      </c>
      <c r="F144" s="74" t="s">
        <v>1857</v>
      </c>
      <c r="G144" s="81">
        <v>32114</v>
      </c>
      <c r="H144" s="82">
        <f t="shared" ca="1" si="2"/>
        <v>22</v>
      </c>
      <c r="I144" s="83"/>
      <c r="J144" s="84">
        <v>22320</v>
      </c>
      <c r="K144" s="85">
        <v>2</v>
      </c>
    </row>
    <row r="145" spans="1:11" x14ac:dyDescent="0.2">
      <c r="A145" s="74" t="s">
        <v>2354</v>
      </c>
      <c r="B145" s="79" t="s">
        <v>1850</v>
      </c>
      <c r="C145" s="74" t="s">
        <v>1869</v>
      </c>
      <c r="D145" s="80">
        <v>304068732</v>
      </c>
      <c r="E145" s="80">
        <v>2523919445</v>
      </c>
      <c r="F145" s="74" t="s">
        <v>1861</v>
      </c>
      <c r="G145" s="81">
        <v>32399</v>
      </c>
      <c r="H145" s="82">
        <f t="shared" ca="1" si="2"/>
        <v>22</v>
      </c>
      <c r="I145" s="83" t="s">
        <v>1859</v>
      </c>
      <c r="J145" s="84">
        <v>34110</v>
      </c>
      <c r="K145" s="85">
        <v>4</v>
      </c>
    </row>
    <row r="146" spans="1:11" x14ac:dyDescent="0.2">
      <c r="A146" s="74" t="s">
        <v>2356</v>
      </c>
      <c r="B146" s="79" t="s">
        <v>2149</v>
      </c>
      <c r="C146" s="74" t="s">
        <v>1869</v>
      </c>
      <c r="D146" s="80">
        <v>291841866</v>
      </c>
      <c r="E146" s="80">
        <v>9191534053</v>
      </c>
      <c r="F146" s="74" t="s">
        <v>1858</v>
      </c>
      <c r="G146" s="81">
        <v>32562</v>
      </c>
      <c r="H146" s="82">
        <f t="shared" ca="1" si="2"/>
        <v>21</v>
      </c>
      <c r="I146" s="83" t="s">
        <v>1859</v>
      </c>
      <c r="J146" s="84">
        <v>64510</v>
      </c>
      <c r="K146" s="85">
        <v>3</v>
      </c>
    </row>
    <row r="147" spans="1:11" x14ac:dyDescent="0.2">
      <c r="A147" s="74" t="s">
        <v>2338</v>
      </c>
      <c r="B147" s="79" t="s">
        <v>25</v>
      </c>
      <c r="C147" s="74" t="s">
        <v>1869</v>
      </c>
      <c r="D147" s="80">
        <v>993867417</v>
      </c>
      <c r="E147" s="80">
        <v>2522338778</v>
      </c>
      <c r="F147" s="74" t="s">
        <v>1858</v>
      </c>
      <c r="G147" s="81">
        <v>32613</v>
      </c>
      <c r="H147" s="82">
        <f t="shared" ca="1" si="2"/>
        <v>21</v>
      </c>
      <c r="I147" s="83" t="s">
        <v>1863</v>
      </c>
      <c r="J147" s="84">
        <v>46340</v>
      </c>
      <c r="K147" s="85">
        <v>5</v>
      </c>
    </row>
    <row r="148" spans="1:11" x14ac:dyDescent="0.2">
      <c r="A148" s="74" t="s">
        <v>2338</v>
      </c>
      <c r="B148" s="79" t="s">
        <v>25</v>
      </c>
      <c r="C148" s="74" t="s">
        <v>1869</v>
      </c>
      <c r="D148" s="80">
        <v>993867417</v>
      </c>
      <c r="E148" s="80">
        <v>2522338778</v>
      </c>
      <c r="F148" s="74" t="s">
        <v>1858</v>
      </c>
      <c r="G148" s="81">
        <v>32613</v>
      </c>
      <c r="H148" s="82">
        <f t="shared" ca="1" si="2"/>
        <v>21</v>
      </c>
      <c r="I148" s="83" t="s">
        <v>1863</v>
      </c>
      <c r="J148" s="84">
        <v>46340</v>
      </c>
      <c r="K148" s="85">
        <v>5</v>
      </c>
    </row>
    <row r="149" spans="1:11" x14ac:dyDescent="0.2">
      <c r="A149" s="74" t="s">
        <v>2297</v>
      </c>
      <c r="B149" s="79" t="s">
        <v>26</v>
      </c>
      <c r="C149" s="74" t="s">
        <v>1869</v>
      </c>
      <c r="D149" s="80">
        <v>249760737</v>
      </c>
      <c r="E149" s="80">
        <v>2522969056</v>
      </c>
      <c r="F149" s="74" t="s">
        <v>1857</v>
      </c>
      <c r="G149" s="81">
        <v>32639</v>
      </c>
      <c r="H149" s="82">
        <f t="shared" ca="1" si="2"/>
        <v>21</v>
      </c>
      <c r="I149" s="83"/>
      <c r="J149" s="84">
        <v>81070</v>
      </c>
      <c r="K149" s="85">
        <v>5</v>
      </c>
    </row>
    <row r="150" spans="1:11" x14ac:dyDescent="0.2">
      <c r="A150" s="74" t="s">
        <v>2353</v>
      </c>
      <c r="B150" s="79" t="s">
        <v>28</v>
      </c>
      <c r="C150" s="74" t="s">
        <v>1869</v>
      </c>
      <c r="D150" s="80">
        <v>302598687</v>
      </c>
      <c r="E150" s="80">
        <v>9195394899</v>
      </c>
      <c r="F150" s="74" t="s">
        <v>1858</v>
      </c>
      <c r="G150" s="81">
        <v>32776</v>
      </c>
      <c r="H150" s="82">
        <f t="shared" ca="1" si="2"/>
        <v>21</v>
      </c>
      <c r="I150" s="83" t="s">
        <v>1859</v>
      </c>
      <c r="J150" s="84">
        <v>31840</v>
      </c>
      <c r="K150" s="85">
        <v>1</v>
      </c>
    </row>
    <row r="151" spans="1:11" x14ac:dyDescent="0.2">
      <c r="A151" s="74" t="s">
        <v>2337</v>
      </c>
      <c r="B151" s="79" t="s">
        <v>1850</v>
      </c>
      <c r="C151" s="74" t="s">
        <v>1869</v>
      </c>
      <c r="D151" s="80">
        <v>932787692</v>
      </c>
      <c r="E151" s="80">
        <v>2522612740</v>
      </c>
      <c r="F151" s="74" t="s">
        <v>1857</v>
      </c>
      <c r="G151" s="81">
        <v>32851</v>
      </c>
      <c r="H151" s="82">
        <f t="shared" ca="1" si="2"/>
        <v>20</v>
      </c>
      <c r="I151" s="83"/>
      <c r="J151" s="84">
        <v>64090</v>
      </c>
      <c r="K151" s="85">
        <v>2</v>
      </c>
    </row>
    <row r="152" spans="1:11" x14ac:dyDescent="0.2">
      <c r="A152" s="74" t="s">
        <v>2305</v>
      </c>
      <c r="B152" s="79" t="s">
        <v>26</v>
      </c>
      <c r="C152" s="74" t="s">
        <v>1869</v>
      </c>
      <c r="D152" s="80">
        <v>603301910</v>
      </c>
      <c r="E152" s="80">
        <v>9196514650</v>
      </c>
      <c r="F152" s="74" t="s">
        <v>1858</v>
      </c>
      <c r="G152" s="81">
        <v>32903</v>
      </c>
      <c r="H152" s="82">
        <f t="shared" ca="1" si="2"/>
        <v>20</v>
      </c>
      <c r="I152" s="83" t="s">
        <v>1859</v>
      </c>
      <c r="J152" s="84">
        <v>72900</v>
      </c>
      <c r="K152" s="85">
        <v>3</v>
      </c>
    </row>
    <row r="153" spans="1:11" x14ac:dyDescent="0.2">
      <c r="A153" s="74" t="s">
        <v>2352</v>
      </c>
      <c r="B153" s="79" t="s">
        <v>28</v>
      </c>
      <c r="C153" s="74" t="s">
        <v>1869</v>
      </c>
      <c r="D153" s="80">
        <v>116869057</v>
      </c>
      <c r="E153" s="80">
        <v>2521614846</v>
      </c>
      <c r="F153" s="74" t="s">
        <v>1861</v>
      </c>
      <c r="G153" s="81">
        <v>33445</v>
      </c>
      <c r="H153" s="82">
        <f t="shared" ca="1" si="2"/>
        <v>19</v>
      </c>
      <c r="I153" s="83" t="s">
        <v>1865</v>
      </c>
      <c r="J153" s="84">
        <v>15005</v>
      </c>
      <c r="K153" s="85">
        <v>4</v>
      </c>
    </row>
    <row r="154" spans="1:11" x14ac:dyDescent="0.2">
      <c r="A154" s="74" t="s">
        <v>2306</v>
      </c>
      <c r="B154" s="79" t="s">
        <v>1850</v>
      </c>
      <c r="C154" s="74" t="s">
        <v>1869</v>
      </c>
      <c r="D154" s="80">
        <v>870601943</v>
      </c>
      <c r="E154" s="80">
        <v>9196097340</v>
      </c>
      <c r="F154" s="74" t="s">
        <v>1857</v>
      </c>
      <c r="G154" s="81">
        <v>33451</v>
      </c>
      <c r="H154" s="82">
        <f t="shared" ca="1" si="2"/>
        <v>19</v>
      </c>
      <c r="I154" s="83"/>
      <c r="J154" s="84">
        <v>45040</v>
      </c>
      <c r="K154" s="85">
        <v>5</v>
      </c>
    </row>
    <row r="155" spans="1:11" x14ac:dyDescent="0.2">
      <c r="A155" s="74" t="s">
        <v>2303</v>
      </c>
      <c r="B155" s="79" t="s">
        <v>26</v>
      </c>
      <c r="C155" s="74" t="s">
        <v>1869</v>
      </c>
      <c r="D155" s="80">
        <v>622274162</v>
      </c>
      <c r="E155" s="80">
        <v>9191264786</v>
      </c>
      <c r="F155" s="74" t="s">
        <v>1857</v>
      </c>
      <c r="G155" s="81">
        <v>33461</v>
      </c>
      <c r="H155" s="82">
        <f t="shared" ca="1" si="2"/>
        <v>19</v>
      </c>
      <c r="I155" s="83"/>
      <c r="J155" s="84">
        <v>26360</v>
      </c>
      <c r="K155" s="85">
        <v>4</v>
      </c>
    </row>
    <row r="156" spans="1:11" x14ac:dyDescent="0.2">
      <c r="A156" s="74" t="s">
        <v>2308</v>
      </c>
      <c r="B156" s="79" t="s">
        <v>28</v>
      </c>
      <c r="C156" s="74" t="s">
        <v>1869</v>
      </c>
      <c r="D156" s="80">
        <v>661397587</v>
      </c>
      <c r="E156" s="80">
        <v>9196126835</v>
      </c>
      <c r="F156" s="74" t="s">
        <v>1857</v>
      </c>
      <c r="G156" s="81">
        <v>33602</v>
      </c>
      <c r="H156" s="82">
        <f t="shared" ca="1" si="2"/>
        <v>18</v>
      </c>
      <c r="I156" s="83"/>
      <c r="J156" s="84">
        <v>40560</v>
      </c>
      <c r="K156" s="85">
        <v>5</v>
      </c>
    </row>
    <row r="157" spans="1:11" x14ac:dyDescent="0.2">
      <c r="A157" s="74" t="s">
        <v>2345</v>
      </c>
      <c r="B157" s="79" t="s">
        <v>28</v>
      </c>
      <c r="C157" s="74" t="s">
        <v>1869</v>
      </c>
      <c r="D157" s="80">
        <v>425598783</v>
      </c>
      <c r="E157" s="80">
        <v>9191559081</v>
      </c>
      <c r="F157" s="74" t="s">
        <v>1861</v>
      </c>
      <c r="G157" s="81">
        <v>33760</v>
      </c>
      <c r="H157" s="82">
        <f t="shared" ca="1" si="2"/>
        <v>18</v>
      </c>
      <c r="I157" s="83" t="s">
        <v>1860</v>
      </c>
      <c r="J157" s="84">
        <v>21220</v>
      </c>
      <c r="K157" s="85">
        <v>3</v>
      </c>
    </row>
    <row r="158" spans="1:11" x14ac:dyDescent="0.2">
      <c r="A158" s="74" t="s">
        <v>2341</v>
      </c>
      <c r="B158" s="79" t="s">
        <v>26</v>
      </c>
      <c r="C158" s="74" t="s">
        <v>1869</v>
      </c>
      <c r="D158" s="80">
        <v>707553376</v>
      </c>
      <c r="E158" s="80">
        <v>9194194193</v>
      </c>
      <c r="F158" s="74" t="s">
        <v>1858</v>
      </c>
      <c r="G158" s="81">
        <v>33774</v>
      </c>
      <c r="H158" s="82">
        <f t="shared" ca="1" si="2"/>
        <v>18</v>
      </c>
      <c r="I158" s="83" t="s">
        <v>1860</v>
      </c>
      <c r="J158" s="84">
        <v>49260</v>
      </c>
      <c r="K158" s="85">
        <v>3</v>
      </c>
    </row>
    <row r="159" spans="1:11" x14ac:dyDescent="0.2">
      <c r="A159" s="74" t="s">
        <v>2343</v>
      </c>
      <c r="B159" s="79" t="s">
        <v>28</v>
      </c>
      <c r="C159" s="74" t="s">
        <v>1869</v>
      </c>
      <c r="D159" s="80">
        <v>393051351</v>
      </c>
      <c r="E159" s="80">
        <v>9197508998</v>
      </c>
      <c r="F159" s="74" t="s">
        <v>1861</v>
      </c>
      <c r="G159" s="81">
        <v>33876</v>
      </c>
      <c r="H159" s="82">
        <f t="shared" ca="1" si="2"/>
        <v>18</v>
      </c>
      <c r="I159" s="83" t="s">
        <v>1860</v>
      </c>
      <c r="J159" s="84">
        <v>32835</v>
      </c>
      <c r="K159" s="85">
        <v>2</v>
      </c>
    </row>
    <row r="160" spans="1:11" x14ac:dyDescent="0.2">
      <c r="A160" s="74" t="s">
        <v>2351</v>
      </c>
      <c r="B160" s="79" t="s">
        <v>28</v>
      </c>
      <c r="C160" s="74" t="s">
        <v>1869</v>
      </c>
      <c r="D160" s="80">
        <v>110184347</v>
      </c>
      <c r="E160" s="80">
        <v>2526166452</v>
      </c>
      <c r="F160" s="74" t="s">
        <v>1858</v>
      </c>
      <c r="G160" s="81">
        <v>33943</v>
      </c>
      <c r="H160" s="82">
        <f t="shared" ca="1" si="2"/>
        <v>17</v>
      </c>
      <c r="I160" s="83" t="s">
        <v>1859</v>
      </c>
      <c r="J160" s="84">
        <v>63780</v>
      </c>
      <c r="K160" s="85">
        <v>5</v>
      </c>
    </row>
    <row r="161" spans="1:11" x14ac:dyDescent="0.2">
      <c r="A161" s="74" t="s">
        <v>2299</v>
      </c>
      <c r="B161" s="79" t="s">
        <v>28</v>
      </c>
      <c r="C161" s="74" t="s">
        <v>1869</v>
      </c>
      <c r="D161" s="80">
        <v>659766304</v>
      </c>
      <c r="E161" s="80">
        <v>9195876028</v>
      </c>
      <c r="F161" s="74" t="s">
        <v>1858</v>
      </c>
      <c r="G161" s="81">
        <v>34191</v>
      </c>
      <c r="H161" s="82">
        <f t="shared" ca="1" si="2"/>
        <v>17</v>
      </c>
      <c r="I161" s="83" t="s">
        <v>1863</v>
      </c>
      <c r="J161" s="84">
        <v>37750</v>
      </c>
      <c r="K161" s="85">
        <v>5</v>
      </c>
    </row>
    <row r="162" spans="1:11" x14ac:dyDescent="0.2">
      <c r="A162" s="74" t="s">
        <v>2307</v>
      </c>
      <c r="B162" s="79" t="s">
        <v>26</v>
      </c>
      <c r="C162" s="74" t="s">
        <v>1869</v>
      </c>
      <c r="D162" s="80">
        <v>571821715</v>
      </c>
      <c r="E162" s="80">
        <v>2527102355</v>
      </c>
      <c r="F162" s="74" t="s">
        <v>1858</v>
      </c>
      <c r="G162" s="81">
        <v>34295</v>
      </c>
      <c r="H162" s="82">
        <f t="shared" ca="1" si="2"/>
        <v>16</v>
      </c>
      <c r="I162" s="83" t="s">
        <v>1863</v>
      </c>
      <c r="J162" s="84">
        <v>56870</v>
      </c>
      <c r="K162" s="85">
        <v>1</v>
      </c>
    </row>
    <row r="163" spans="1:11" x14ac:dyDescent="0.2">
      <c r="A163" s="74" t="s">
        <v>2344</v>
      </c>
      <c r="B163" s="79" t="s">
        <v>26</v>
      </c>
      <c r="C163" s="74" t="s">
        <v>1869</v>
      </c>
      <c r="D163" s="80">
        <v>282972141</v>
      </c>
      <c r="E163" s="80">
        <v>2527135797</v>
      </c>
      <c r="F163" s="74" t="s">
        <v>1857</v>
      </c>
      <c r="G163" s="81">
        <v>34629</v>
      </c>
      <c r="H163" s="82">
        <f t="shared" ca="1" si="2"/>
        <v>16</v>
      </c>
      <c r="I163" s="83"/>
      <c r="J163" s="84">
        <v>25120</v>
      </c>
      <c r="K163" s="85">
        <v>5</v>
      </c>
    </row>
    <row r="164" spans="1:11" x14ac:dyDescent="0.2">
      <c r="A164" s="74" t="s">
        <v>2336</v>
      </c>
      <c r="B164" s="79" t="s">
        <v>25</v>
      </c>
      <c r="C164" s="74" t="s">
        <v>1869</v>
      </c>
      <c r="D164" s="80">
        <v>105708355</v>
      </c>
      <c r="E164" s="80">
        <v>2524697218</v>
      </c>
      <c r="F164" s="74" t="s">
        <v>1858</v>
      </c>
      <c r="G164" s="81">
        <v>34679</v>
      </c>
      <c r="H164" s="82">
        <f t="shared" ca="1" si="2"/>
        <v>15</v>
      </c>
      <c r="I164" s="83" t="s">
        <v>1862</v>
      </c>
      <c r="J164" s="84">
        <v>71010</v>
      </c>
      <c r="K164" s="85">
        <v>5</v>
      </c>
    </row>
    <row r="165" spans="1:11" x14ac:dyDescent="0.2">
      <c r="A165" s="74" t="s">
        <v>2339</v>
      </c>
      <c r="B165" s="79" t="s">
        <v>25</v>
      </c>
      <c r="C165" s="74" t="s">
        <v>1869</v>
      </c>
      <c r="D165" s="80">
        <v>212136062</v>
      </c>
      <c r="E165" s="80">
        <v>9197226463</v>
      </c>
      <c r="F165" s="74" t="s">
        <v>1858</v>
      </c>
      <c r="G165" s="81">
        <v>34772</v>
      </c>
      <c r="H165" s="82">
        <f t="shared" ca="1" si="2"/>
        <v>15</v>
      </c>
      <c r="I165" s="83" t="s">
        <v>1863</v>
      </c>
      <c r="J165" s="84">
        <v>82400</v>
      </c>
      <c r="K165" s="85">
        <v>2</v>
      </c>
    </row>
    <row r="166" spans="1:11" x14ac:dyDescent="0.2">
      <c r="A166" s="74" t="s">
        <v>2346</v>
      </c>
      <c r="B166" s="79" t="s">
        <v>2149</v>
      </c>
      <c r="C166" s="74" t="s">
        <v>1869</v>
      </c>
      <c r="D166" s="80">
        <v>279591317</v>
      </c>
      <c r="E166" s="80">
        <v>2522381391</v>
      </c>
      <c r="F166" s="74" t="s">
        <v>1864</v>
      </c>
      <c r="G166" s="81">
        <v>34953</v>
      </c>
      <c r="H166" s="82">
        <f t="shared" ca="1" si="2"/>
        <v>15</v>
      </c>
      <c r="I166" s="83"/>
      <c r="J166" s="84">
        <v>38768</v>
      </c>
      <c r="K166" s="85">
        <v>4</v>
      </c>
    </row>
    <row r="167" spans="1:11" x14ac:dyDescent="0.2">
      <c r="A167" s="74" t="s">
        <v>2302</v>
      </c>
      <c r="B167" s="79" t="s">
        <v>2149</v>
      </c>
      <c r="C167" s="74" t="s">
        <v>1869</v>
      </c>
      <c r="D167" s="80">
        <v>525507320</v>
      </c>
      <c r="E167" s="80">
        <v>2523938131</v>
      </c>
      <c r="F167" s="74" t="s">
        <v>1858</v>
      </c>
      <c r="G167" s="81">
        <v>35104</v>
      </c>
      <c r="H167" s="82">
        <f t="shared" ca="1" si="2"/>
        <v>14</v>
      </c>
      <c r="I167" s="83" t="s">
        <v>1860</v>
      </c>
      <c r="J167" s="84">
        <v>39680</v>
      </c>
      <c r="K167" s="85">
        <v>5</v>
      </c>
    </row>
    <row r="168" spans="1:11" x14ac:dyDescent="0.2">
      <c r="A168" s="74" t="s">
        <v>2347</v>
      </c>
      <c r="B168" s="79" t="s">
        <v>1850</v>
      </c>
      <c r="C168" s="74" t="s">
        <v>1869</v>
      </c>
      <c r="D168" s="80">
        <v>429283827</v>
      </c>
      <c r="E168" s="80">
        <v>9195508095</v>
      </c>
      <c r="F168" s="74" t="s">
        <v>1858</v>
      </c>
      <c r="G168" s="81">
        <v>35333</v>
      </c>
      <c r="H168" s="82">
        <f t="shared" ca="1" si="2"/>
        <v>14</v>
      </c>
      <c r="I168" s="83" t="s">
        <v>1863</v>
      </c>
      <c r="J168" s="84">
        <v>71380</v>
      </c>
      <c r="K168" s="85">
        <v>2</v>
      </c>
    </row>
    <row r="169" spans="1:11" x14ac:dyDescent="0.2">
      <c r="A169" s="74" t="s">
        <v>2301</v>
      </c>
      <c r="B169" s="79" t="s">
        <v>26</v>
      </c>
      <c r="C169" s="74" t="s">
        <v>1869</v>
      </c>
      <c r="D169" s="80">
        <v>625531462</v>
      </c>
      <c r="E169" s="80">
        <v>2527553017</v>
      </c>
      <c r="F169" s="74" t="s">
        <v>1858</v>
      </c>
      <c r="G169" s="81">
        <v>35978</v>
      </c>
      <c r="H169" s="82">
        <f t="shared" ca="1" si="2"/>
        <v>12</v>
      </c>
      <c r="I169" s="83" t="s">
        <v>1859</v>
      </c>
      <c r="J169" s="84">
        <v>42480</v>
      </c>
      <c r="K169" s="85">
        <v>3</v>
      </c>
    </row>
    <row r="170" spans="1:11" x14ac:dyDescent="0.2">
      <c r="A170" s="74" t="s">
        <v>2342</v>
      </c>
      <c r="B170" s="79" t="s">
        <v>28</v>
      </c>
      <c r="C170" s="74" t="s">
        <v>1869</v>
      </c>
      <c r="D170" s="80">
        <v>575648597</v>
      </c>
      <c r="E170" s="80">
        <v>9198865267</v>
      </c>
      <c r="F170" s="74" t="s">
        <v>1857</v>
      </c>
      <c r="G170" s="81">
        <v>36331</v>
      </c>
      <c r="H170" s="82">
        <f t="shared" ca="1" si="2"/>
        <v>11</v>
      </c>
      <c r="I170" s="83"/>
      <c r="J170" s="84">
        <v>31970</v>
      </c>
      <c r="K170" s="85">
        <v>5</v>
      </c>
    </row>
    <row r="171" spans="1:11" x14ac:dyDescent="0.2">
      <c r="A171" s="74" t="s">
        <v>2300</v>
      </c>
      <c r="B171" s="79" t="s">
        <v>28</v>
      </c>
      <c r="C171" s="74" t="s">
        <v>1869</v>
      </c>
      <c r="D171" s="80">
        <v>541365827</v>
      </c>
      <c r="E171" s="80">
        <v>2525317859</v>
      </c>
      <c r="F171" s="74" t="s">
        <v>1858</v>
      </c>
      <c r="G171" s="81">
        <v>36825</v>
      </c>
      <c r="H171" s="82">
        <f t="shared" ca="1" si="2"/>
        <v>10</v>
      </c>
      <c r="I171" s="83" t="s">
        <v>1865</v>
      </c>
      <c r="J171" s="84">
        <v>65560</v>
      </c>
      <c r="K171" s="85">
        <v>1</v>
      </c>
    </row>
    <row r="172" spans="1:11" x14ac:dyDescent="0.2">
      <c r="A172" s="74" t="s">
        <v>2348</v>
      </c>
      <c r="B172" s="79" t="s">
        <v>28</v>
      </c>
      <c r="C172" s="74" t="s">
        <v>1869</v>
      </c>
      <c r="D172" s="80">
        <v>659929807</v>
      </c>
      <c r="E172" s="80">
        <v>9193089561</v>
      </c>
      <c r="F172" s="74" t="s">
        <v>1858</v>
      </c>
      <c r="G172" s="81">
        <v>37443</v>
      </c>
      <c r="H172" s="82">
        <f t="shared" ca="1" si="2"/>
        <v>8</v>
      </c>
      <c r="I172" s="83" t="s">
        <v>1859</v>
      </c>
      <c r="J172" s="84">
        <v>22410</v>
      </c>
      <c r="K172" s="85">
        <v>4</v>
      </c>
    </row>
    <row r="173" spans="1:11" x14ac:dyDescent="0.2">
      <c r="A173" s="74" t="s">
        <v>2332</v>
      </c>
      <c r="B173" s="79" t="s">
        <v>26</v>
      </c>
      <c r="C173" s="74" t="s">
        <v>1869</v>
      </c>
      <c r="D173" s="80">
        <v>736688620</v>
      </c>
      <c r="E173" s="80">
        <v>2524562999</v>
      </c>
      <c r="F173" s="74" t="s">
        <v>1861</v>
      </c>
      <c r="G173" s="81">
        <v>38458</v>
      </c>
      <c r="H173" s="82">
        <f t="shared" ca="1" si="2"/>
        <v>5</v>
      </c>
      <c r="I173" s="83" t="s">
        <v>1859</v>
      </c>
      <c r="J173" s="84">
        <v>39515</v>
      </c>
      <c r="K173" s="85">
        <v>5</v>
      </c>
    </row>
    <row r="174" spans="1:11" x14ac:dyDescent="0.2">
      <c r="A174" s="74" t="s">
        <v>2349</v>
      </c>
      <c r="B174" s="79" t="s">
        <v>26</v>
      </c>
      <c r="C174" s="74" t="s">
        <v>1869</v>
      </c>
      <c r="D174" s="80">
        <v>407299017</v>
      </c>
      <c r="E174" s="80">
        <v>9195968632</v>
      </c>
      <c r="F174" s="74" t="s">
        <v>1864</v>
      </c>
      <c r="G174" s="81">
        <v>38583</v>
      </c>
      <c r="H174" s="82">
        <f t="shared" ca="1" si="2"/>
        <v>5</v>
      </c>
      <c r="I174" s="83"/>
      <c r="J174" s="84">
        <v>15744</v>
      </c>
      <c r="K174" s="85">
        <v>3</v>
      </c>
    </row>
    <row r="175" spans="1:11" x14ac:dyDescent="0.2">
      <c r="A175" s="74" t="s">
        <v>2334</v>
      </c>
      <c r="B175" s="79" t="s">
        <v>25</v>
      </c>
      <c r="C175" s="74" t="s">
        <v>1869</v>
      </c>
      <c r="D175" s="80">
        <v>281005046</v>
      </c>
      <c r="E175" s="80">
        <v>2527051004</v>
      </c>
      <c r="F175" s="74" t="s">
        <v>1857</v>
      </c>
      <c r="G175" s="81">
        <v>38744</v>
      </c>
      <c r="H175" s="82">
        <f t="shared" ca="1" si="2"/>
        <v>4</v>
      </c>
      <c r="I175" s="83"/>
      <c r="J175" s="84">
        <v>56920</v>
      </c>
      <c r="K175" s="85">
        <v>4</v>
      </c>
    </row>
    <row r="176" spans="1:11" x14ac:dyDescent="0.2">
      <c r="A176" s="74" t="s">
        <v>2340</v>
      </c>
      <c r="B176" s="79" t="s">
        <v>26</v>
      </c>
      <c r="C176" s="74" t="s">
        <v>1869</v>
      </c>
      <c r="D176" s="80">
        <v>232896341</v>
      </c>
      <c r="E176" s="80">
        <v>9197288082</v>
      </c>
      <c r="F176" s="74" t="s">
        <v>1857</v>
      </c>
      <c r="G176" s="96">
        <v>38926</v>
      </c>
      <c r="H176" s="82">
        <f t="shared" ca="1" si="2"/>
        <v>4</v>
      </c>
      <c r="I176" s="83"/>
      <c r="J176" s="84">
        <v>45830</v>
      </c>
      <c r="K176" s="85">
        <v>4</v>
      </c>
    </row>
    <row r="177" spans="1:11" x14ac:dyDescent="0.2">
      <c r="A177" s="74" t="s">
        <v>2298</v>
      </c>
      <c r="B177" s="79" t="s">
        <v>156</v>
      </c>
      <c r="C177" s="74" t="s">
        <v>1869</v>
      </c>
      <c r="D177" s="80">
        <v>956291859</v>
      </c>
      <c r="E177" s="80">
        <v>2521156902</v>
      </c>
      <c r="F177" s="74" t="s">
        <v>1857</v>
      </c>
      <c r="G177" s="81">
        <v>38949</v>
      </c>
      <c r="H177" s="82">
        <f t="shared" ca="1" si="2"/>
        <v>4</v>
      </c>
      <c r="I177" s="83"/>
      <c r="J177" s="84">
        <v>45710</v>
      </c>
      <c r="K177" s="85">
        <v>3</v>
      </c>
    </row>
    <row r="178" spans="1:11" x14ac:dyDescent="0.2">
      <c r="A178" s="74" t="s">
        <v>2355</v>
      </c>
      <c r="B178" s="79" t="s">
        <v>26</v>
      </c>
      <c r="C178" s="74" t="s">
        <v>1869</v>
      </c>
      <c r="D178" s="80">
        <v>518690148</v>
      </c>
      <c r="E178" s="80">
        <v>2526500529</v>
      </c>
      <c r="F178" s="74" t="s">
        <v>1858</v>
      </c>
      <c r="G178" s="81">
        <v>39089</v>
      </c>
      <c r="H178" s="82">
        <f t="shared" ca="1" si="2"/>
        <v>3</v>
      </c>
      <c r="I178" s="83" t="s">
        <v>1865</v>
      </c>
      <c r="J178" s="84">
        <v>32640</v>
      </c>
      <c r="K178" s="85">
        <v>4</v>
      </c>
    </row>
    <row r="179" spans="1:11" x14ac:dyDescent="0.2">
      <c r="A179" s="74" t="s">
        <v>2333</v>
      </c>
      <c r="B179" s="79" t="s">
        <v>28</v>
      </c>
      <c r="C179" s="74" t="s">
        <v>1869</v>
      </c>
      <c r="D179" s="80">
        <v>536516131</v>
      </c>
      <c r="E179" s="80">
        <v>2524442207</v>
      </c>
      <c r="F179" s="74" t="s">
        <v>1858</v>
      </c>
      <c r="G179" s="81">
        <v>39160</v>
      </c>
      <c r="H179" s="82">
        <f t="shared" ca="1" si="2"/>
        <v>3</v>
      </c>
      <c r="I179" s="83" t="s">
        <v>1863</v>
      </c>
      <c r="J179" s="84">
        <v>42620</v>
      </c>
      <c r="K179" s="85">
        <v>3</v>
      </c>
    </row>
    <row r="180" spans="1:11" x14ac:dyDescent="0.2">
      <c r="A180" s="74" t="s">
        <v>2364</v>
      </c>
      <c r="B180" s="79" t="s">
        <v>26</v>
      </c>
      <c r="C180" s="74" t="s">
        <v>1870</v>
      </c>
      <c r="D180" s="80">
        <v>861884260</v>
      </c>
      <c r="E180" s="80">
        <v>9196632360</v>
      </c>
      <c r="F180" s="74" t="s">
        <v>1858</v>
      </c>
      <c r="G180" s="81">
        <v>32075</v>
      </c>
      <c r="H180" s="82">
        <f t="shared" ca="1" si="2"/>
        <v>23</v>
      </c>
      <c r="I180" s="83" t="s">
        <v>1859</v>
      </c>
      <c r="J180" s="84">
        <v>89140</v>
      </c>
      <c r="K180" s="85">
        <v>1</v>
      </c>
    </row>
    <row r="181" spans="1:11" x14ac:dyDescent="0.2">
      <c r="A181" s="74" t="s">
        <v>2360</v>
      </c>
      <c r="B181" s="79" t="s">
        <v>26</v>
      </c>
      <c r="C181" s="74" t="s">
        <v>1870</v>
      </c>
      <c r="D181" s="80">
        <v>244171882</v>
      </c>
      <c r="E181" s="80">
        <v>2527577867</v>
      </c>
      <c r="F181" s="74" t="s">
        <v>1861</v>
      </c>
      <c r="G181" s="81">
        <v>33091</v>
      </c>
      <c r="H181" s="82">
        <f t="shared" ca="1" si="2"/>
        <v>20</v>
      </c>
      <c r="I181" s="83" t="s">
        <v>1865</v>
      </c>
      <c r="J181" s="84">
        <v>89780</v>
      </c>
      <c r="K181" s="85">
        <v>4</v>
      </c>
    </row>
    <row r="182" spans="1:11" x14ac:dyDescent="0.2">
      <c r="A182" s="74" t="s">
        <v>2365</v>
      </c>
      <c r="B182" s="79" t="s">
        <v>26</v>
      </c>
      <c r="C182" s="74" t="s">
        <v>1870</v>
      </c>
      <c r="D182" s="80">
        <v>351268538</v>
      </c>
      <c r="E182" s="80">
        <v>2525610944</v>
      </c>
      <c r="F182" s="74" t="s">
        <v>1864</v>
      </c>
      <c r="G182" s="81">
        <v>35209</v>
      </c>
      <c r="H182" s="82">
        <f t="shared" ca="1" si="2"/>
        <v>14</v>
      </c>
      <c r="I182" s="83" t="s">
        <v>1863</v>
      </c>
      <c r="J182" s="84">
        <v>61860</v>
      </c>
      <c r="K182" s="85">
        <v>5</v>
      </c>
    </row>
    <row r="183" spans="1:11" x14ac:dyDescent="0.2">
      <c r="A183" s="74" t="s">
        <v>2362</v>
      </c>
      <c r="B183" s="79" t="s">
        <v>2149</v>
      </c>
      <c r="C183" s="74" t="s">
        <v>1870</v>
      </c>
      <c r="D183" s="80">
        <v>746497232</v>
      </c>
      <c r="E183" s="80">
        <v>9196681578</v>
      </c>
      <c r="F183" s="74" t="s">
        <v>1857</v>
      </c>
      <c r="G183" s="81">
        <v>35363</v>
      </c>
      <c r="H183" s="82">
        <f t="shared" ca="1" si="2"/>
        <v>14</v>
      </c>
      <c r="I183" s="83" t="s">
        <v>1863</v>
      </c>
      <c r="J183" s="84">
        <v>69410</v>
      </c>
      <c r="K183" s="85">
        <v>4</v>
      </c>
    </row>
    <row r="184" spans="1:11" x14ac:dyDescent="0.2">
      <c r="A184" s="74" t="s">
        <v>2363</v>
      </c>
      <c r="B184" s="79" t="s">
        <v>2149</v>
      </c>
      <c r="C184" s="74" t="s">
        <v>1870</v>
      </c>
      <c r="D184" s="80">
        <v>477110649</v>
      </c>
      <c r="E184" s="80">
        <v>9191351512</v>
      </c>
      <c r="F184" s="74" t="s">
        <v>1858</v>
      </c>
      <c r="G184" s="81">
        <v>35733</v>
      </c>
      <c r="H184" s="82">
        <f t="shared" ca="1" si="2"/>
        <v>13</v>
      </c>
      <c r="I184" s="83" t="s">
        <v>1862</v>
      </c>
      <c r="J184" s="84">
        <v>45150</v>
      </c>
      <c r="K184" s="85">
        <v>1</v>
      </c>
    </row>
    <row r="185" spans="1:11" x14ac:dyDescent="0.2">
      <c r="A185" s="74" t="s">
        <v>2359</v>
      </c>
      <c r="B185" s="79" t="s">
        <v>28</v>
      </c>
      <c r="C185" s="74" t="s">
        <v>1870</v>
      </c>
      <c r="D185" s="80">
        <v>875920441</v>
      </c>
      <c r="E185" s="80">
        <v>9191715499</v>
      </c>
      <c r="F185" s="74" t="s">
        <v>1861</v>
      </c>
      <c r="G185" s="81">
        <v>36195</v>
      </c>
      <c r="H185" s="82">
        <f t="shared" ca="1" si="2"/>
        <v>11</v>
      </c>
      <c r="I185" s="83" t="s">
        <v>1860</v>
      </c>
      <c r="J185" s="84">
        <v>51800</v>
      </c>
      <c r="K185" s="85">
        <v>1</v>
      </c>
    </row>
    <row r="186" spans="1:11" x14ac:dyDescent="0.2">
      <c r="A186" s="74" t="s">
        <v>2358</v>
      </c>
      <c r="B186" s="79" t="s">
        <v>28</v>
      </c>
      <c r="C186" s="74" t="s">
        <v>1870</v>
      </c>
      <c r="D186" s="80">
        <v>771953685</v>
      </c>
      <c r="E186" s="80">
        <v>2526739978</v>
      </c>
      <c r="F186" s="74" t="s">
        <v>1864</v>
      </c>
      <c r="G186" s="81">
        <v>36636</v>
      </c>
      <c r="H186" s="82">
        <f t="shared" ca="1" si="2"/>
        <v>10</v>
      </c>
      <c r="I186" s="83" t="s">
        <v>1859</v>
      </c>
      <c r="J186" s="84">
        <v>85130</v>
      </c>
      <c r="K186" s="85">
        <v>5</v>
      </c>
    </row>
    <row r="187" spans="1:11" x14ac:dyDescent="0.2">
      <c r="A187" s="74" t="s">
        <v>2361</v>
      </c>
      <c r="B187" s="79" t="s">
        <v>25</v>
      </c>
      <c r="C187" s="74" t="s">
        <v>1870</v>
      </c>
      <c r="D187" s="80">
        <v>117896630</v>
      </c>
      <c r="E187" s="80">
        <v>9197173558</v>
      </c>
      <c r="F187" s="74" t="s">
        <v>1857</v>
      </c>
      <c r="G187" s="81">
        <v>38953</v>
      </c>
      <c r="H187" s="82">
        <f t="shared" ca="1" si="2"/>
        <v>4</v>
      </c>
      <c r="I187" s="83" t="s">
        <v>1865</v>
      </c>
      <c r="J187" s="84">
        <v>71190</v>
      </c>
      <c r="K187" s="85">
        <v>4</v>
      </c>
    </row>
    <row r="188" spans="1:11" x14ac:dyDescent="0.2">
      <c r="A188" s="74" t="s">
        <v>2457</v>
      </c>
      <c r="B188" s="79" t="s">
        <v>28</v>
      </c>
      <c r="C188" s="74" t="s">
        <v>1871</v>
      </c>
      <c r="D188" s="80">
        <v>291715078</v>
      </c>
      <c r="E188" s="80">
        <v>9197662359</v>
      </c>
      <c r="F188" s="74" t="s">
        <v>1858</v>
      </c>
      <c r="G188" s="81">
        <v>32303</v>
      </c>
      <c r="H188" s="82">
        <f t="shared" ca="1" si="2"/>
        <v>22</v>
      </c>
      <c r="I188" s="83" t="s">
        <v>1872</v>
      </c>
      <c r="J188" s="84">
        <v>56900</v>
      </c>
      <c r="K188" s="85">
        <v>5</v>
      </c>
    </row>
    <row r="189" spans="1:11" x14ac:dyDescent="0.2">
      <c r="A189" s="74" t="s">
        <v>2439</v>
      </c>
      <c r="B189" s="79" t="s">
        <v>26</v>
      </c>
      <c r="C189" s="74" t="s">
        <v>1871</v>
      </c>
      <c r="D189" s="80">
        <v>806508287</v>
      </c>
      <c r="E189" s="80">
        <v>2528801464</v>
      </c>
      <c r="F189" s="74" t="s">
        <v>1858</v>
      </c>
      <c r="G189" s="81">
        <v>32321</v>
      </c>
      <c r="H189" s="82">
        <f t="shared" ca="1" si="2"/>
        <v>22</v>
      </c>
      <c r="I189" s="83" t="s">
        <v>1859</v>
      </c>
      <c r="J189" s="84">
        <v>52940</v>
      </c>
      <c r="K189" s="85">
        <v>4</v>
      </c>
    </row>
    <row r="190" spans="1:11" x14ac:dyDescent="0.2">
      <c r="A190" s="74" t="s">
        <v>2432</v>
      </c>
      <c r="B190" s="79" t="s">
        <v>26</v>
      </c>
      <c r="C190" s="74" t="s">
        <v>1871</v>
      </c>
      <c r="D190" s="80">
        <v>259573806</v>
      </c>
      <c r="E190" s="80">
        <v>9193302808</v>
      </c>
      <c r="F190" s="74" t="s">
        <v>1858</v>
      </c>
      <c r="G190" s="81">
        <v>32338</v>
      </c>
      <c r="H190" s="82">
        <f t="shared" ca="1" si="2"/>
        <v>22</v>
      </c>
      <c r="I190" s="83" t="s">
        <v>1860</v>
      </c>
      <c r="J190" s="84">
        <v>60380</v>
      </c>
      <c r="K190" s="85">
        <v>4</v>
      </c>
    </row>
    <row r="191" spans="1:11" x14ac:dyDescent="0.2">
      <c r="A191" s="74" t="s">
        <v>2524</v>
      </c>
      <c r="B191" s="79" t="s">
        <v>1850</v>
      </c>
      <c r="C191" s="74" t="s">
        <v>1871</v>
      </c>
      <c r="D191" s="80">
        <v>467030396</v>
      </c>
      <c r="E191" s="80">
        <v>2526213620</v>
      </c>
      <c r="F191" s="74" t="s">
        <v>1858</v>
      </c>
      <c r="G191" s="81">
        <v>32410</v>
      </c>
      <c r="H191" s="82">
        <f t="shared" ca="1" si="2"/>
        <v>22</v>
      </c>
      <c r="I191" s="83" t="s">
        <v>1863</v>
      </c>
      <c r="J191" s="84">
        <v>58910</v>
      </c>
      <c r="K191" s="85">
        <v>1</v>
      </c>
    </row>
    <row r="192" spans="1:11" x14ac:dyDescent="0.2">
      <c r="A192" s="74" t="s">
        <v>2446</v>
      </c>
      <c r="B192" s="79" t="s">
        <v>26</v>
      </c>
      <c r="C192" s="74" t="s">
        <v>1871</v>
      </c>
      <c r="D192" s="80">
        <v>854806695</v>
      </c>
      <c r="E192" s="80">
        <v>9192672603</v>
      </c>
      <c r="F192" s="74" t="s">
        <v>1858</v>
      </c>
      <c r="G192" s="81">
        <v>32411</v>
      </c>
      <c r="H192" s="82">
        <f t="shared" ca="1" si="2"/>
        <v>22</v>
      </c>
      <c r="I192" s="83" t="s">
        <v>1863</v>
      </c>
      <c r="J192" s="84">
        <v>26190</v>
      </c>
      <c r="K192" s="85">
        <v>5</v>
      </c>
    </row>
    <row r="193" spans="1:11" x14ac:dyDescent="0.2">
      <c r="A193" s="74" t="s">
        <v>2514</v>
      </c>
      <c r="B193" s="79" t="s">
        <v>2149</v>
      </c>
      <c r="C193" s="74" t="s">
        <v>1871</v>
      </c>
      <c r="D193" s="80">
        <v>466293520</v>
      </c>
      <c r="E193" s="80">
        <v>2524442142</v>
      </c>
      <c r="F193" s="74" t="s">
        <v>1864</v>
      </c>
      <c r="G193" s="81">
        <v>32441</v>
      </c>
      <c r="H193" s="82">
        <f t="shared" ca="1" si="2"/>
        <v>22</v>
      </c>
      <c r="I193" s="83"/>
      <c r="J193" s="84">
        <v>22344</v>
      </c>
      <c r="K193" s="85">
        <v>4</v>
      </c>
    </row>
    <row r="194" spans="1:11" x14ac:dyDescent="0.2">
      <c r="A194" s="74" t="s">
        <v>2530</v>
      </c>
      <c r="B194" s="79" t="s">
        <v>28</v>
      </c>
      <c r="C194" s="74" t="s">
        <v>1871</v>
      </c>
      <c r="D194" s="80">
        <v>428024993</v>
      </c>
      <c r="E194" s="80">
        <v>9196410575</v>
      </c>
      <c r="F194" s="74" t="s">
        <v>1857</v>
      </c>
      <c r="G194" s="81">
        <v>32464</v>
      </c>
      <c r="H194" s="82">
        <f t="shared" ref="H194:H257" ca="1" si="3">DATEDIF(G194,TODAY(),"Y")</f>
        <v>21</v>
      </c>
      <c r="I194" s="83"/>
      <c r="J194" s="84">
        <v>32190</v>
      </c>
      <c r="K194" s="85">
        <v>3</v>
      </c>
    </row>
    <row r="195" spans="1:11" x14ac:dyDescent="0.2">
      <c r="A195" s="74" t="s">
        <v>2498</v>
      </c>
      <c r="B195" s="79" t="s">
        <v>26</v>
      </c>
      <c r="C195" s="74" t="s">
        <v>1871</v>
      </c>
      <c r="D195" s="80">
        <v>910964196</v>
      </c>
      <c r="E195" s="80">
        <v>9194361873</v>
      </c>
      <c r="F195" s="74" t="s">
        <v>1857</v>
      </c>
      <c r="G195" s="81">
        <v>32509</v>
      </c>
      <c r="H195" s="82">
        <f t="shared" ca="1" si="3"/>
        <v>21</v>
      </c>
      <c r="I195" s="83"/>
      <c r="J195" s="84">
        <v>49530</v>
      </c>
      <c r="K195" s="85">
        <v>2</v>
      </c>
    </row>
    <row r="196" spans="1:11" x14ac:dyDescent="0.2">
      <c r="A196" s="74" t="s">
        <v>2492</v>
      </c>
      <c r="B196" s="79" t="s">
        <v>26</v>
      </c>
      <c r="C196" s="74" t="s">
        <v>1871</v>
      </c>
      <c r="D196" s="80">
        <v>820244290</v>
      </c>
      <c r="E196" s="80">
        <v>9194944596</v>
      </c>
      <c r="F196" s="74" t="s">
        <v>1857</v>
      </c>
      <c r="G196" s="81">
        <v>32669</v>
      </c>
      <c r="H196" s="82">
        <f t="shared" ca="1" si="3"/>
        <v>21</v>
      </c>
      <c r="I196" s="83"/>
      <c r="J196" s="84">
        <v>73990</v>
      </c>
      <c r="K196" s="85">
        <v>3</v>
      </c>
    </row>
    <row r="197" spans="1:11" x14ac:dyDescent="0.2">
      <c r="A197" s="74" t="s">
        <v>2368</v>
      </c>
      <c r="B197" s="79" t="s">
        <v>26</v>
      </c>
      <c r="C197" s="74" t="s">
        <v>1871</v>
      </c>
      <c r="D197" s="80">
        <v>505966230</v>
      </c>
      <c r="E197" s="80">
        <v>9198038161</v>
      </c>
      <c r="F197" s="74" t="s">
        <v>1858</v>
      </c>
      <c r="G197" s="81">
        <v>32683</v>
      </c>
      <c r="H197" s="82">
        <f t="shared" ca="1" si="3"/>
        <v>21</v>
      </c>
      <c r="I197" s="83" t="s">
        <v>1863</v>
      </c>
      <c r="J197" s="84">
        <v>45500</v>
      </c>
      <c r="K197" s="85">
        <v>3</v>
      </c>
    </row>
    <row r="198" spans="1:11" x14ac:dyDescent="0.2">
      <c r="A198" s="74" t="s">
        <v>2386</v>
      </c>
      <c r="B198" s="79" t="s">
        <v>25</v>
      </c>
      <c r="C198" s="74" t="s">
        <v>1871</v>
      </c>
      <c r="D198" s="80">
        <v>884025623</v>
      </c>
      <c r="E198" s="80">
        <v>2521280865</v>
      </c>
      <c r="F198" s="74" t="s">
        <v>1857</v>
      </c>
      <c r="G198" s="81">
        <v>32721</v>
      </c>
      <c r="H198" s="82">
        <f t="shared" ca="1" si="3"/>
        <v>21</v>
      </c>
      <c r="I198" s="83"/>
      <c r="J198" s="84">
        <v>64430</v>
      </c>
      <c r="K198" s="85">
        <v>4</v>
      </c>
    </row>
    <row r="199" spans="1:11" x14ac:dyDescent="0.2">
      <c r="A199" s="74" t="s">
        <v>2495</v>
      </c>
      <c r="B199" s="79" t="s">
        <v>1850</v>
      </c>
      <c r="C199" s="74" t="s">
        <v>1871</v>
      </c>
      <c r="D199" s="80">
        <v>138607245</v>
      </c>
      <c r="E199" s="80">
        <v>2522140101</v>
      </c>
      <c r="F199" s="74" t="s">
        <v>1857</v>
      </c>
      <c r="G199" s="81">
        <v>32743</v>
      </c>
      <c r="H199" s="82">
        <f t="shared" ca="1" si="3"/>
        <v>21</v>
      </c>
      <c r="I199" s="83"/>
      <c r="J199" s="84">
        <v>79220</v>
      </c>
      <c r="K199" s="85">
        <v>4</v>
      </c>
    </row>
    <row r="200" spans="1:11" x14ac:dyDescent="0.2">
      <c r="A200" s="74" t="s">
        <v>2399</v>
      </c>
      <c r="B200" s="79" t="s">
        <v>2149</v>
      </c>
      <c r="C200" s="74" t="s">
        <v>1871</v>
      </c>
      <c r="D200" s="80">
        <v>487810878</v>
      </c>
      <c r="E200" s="80">
        <v>9194555389</v>
      </c>
      <c r="F200" s="74" t="s">
        <v>1858</v>
      </c>
      <c r="G200" s="81">
        <v>32758</v>
      </c>
      <c r="H200" s="82">
        <f t="shared" ca="1" si="3"/>
        <v>21</v>
      </c>
      <c r="I200" s="83" t="s">
        <v>1863</v>
      </c>
      <c r="J200" s="84">
        <v>23330</v>
      </c>
      <c r="K200" s="85">
        <v>4</v>
      </c>
    </row>
    <row r="201" spans="1:11" x14ac:dyDescent="0.2">
      <c r="A201" s="74" t="s">
        <v>2440</v>
      </c>
      <c r="B201" s="79" t="s">
        <v>26</v>
      </c>
      <c r="C201" s="74" t="s">
        <v>1871</v>
      </c>
      <c r="D201" s="80">
        <v>220781349</v>
      </c>
      <c r="E201" s="80">
        <v>2525185281</v>
      </c>
      <c r="F201" s="74" t="s">
        <v>1857</v>
      </c>
      <c r="G201" s="81">
        <v>32839</v>
      </c>
      <c r="H201" s="82">
        <f t="shared" ca="1" si="3"/>
        <v>20</v>
      </c>
      <c r="I201" s="83"/>
      <c r="J201" s="84">
        <v>45770</v>
      </c>
      <c r="K201" s="85">
        <v>5</v>
      </c>
    </row>
    <row r="202" spans="1:11" x14ac:dyDescent="0.2">
      <c r="A202" s="74" t="s">
        <v>2377</v>
      </c>
      <c r="B202" s="79" t="s">
        <v>26</v>
      </c>
      <c r="C202" s="74" t="s">
        <v>1871</v>
      </c>
      <c r="D202" s="80">
        <v>380653169</v>
      </c>
      <c r="E202" s="80">
        <v>9194743535</v>
      </c>
      <c r="F202" s="74" t="s">
        <v>1858</v>
      </c>
      <c r="G202" s="81">
        <v>32841</v>
      </c>
      <c r="H202" s="82">
        <f t="shared" ca="1" si="3"/>
        <v>20</v>
      </c>
      <c r="I202" s="83" t="s">
        <v>1863</v>
      </c>
      <c r="J202" s="84">
        <v>81980</v>
      </c>
      <c r="K202" s="85">
        <v>2</v>
      </c>
    </row>
    <row r="203" spans="1:11" x14ac:dyDescent="0.2">
      <c r="A203" s="74" t="s">
        <v>2437</v>
      </c>
      <c r="B203" s="79" t="s">
        <v>1850</v>
      </c>
      <c r="C203" s="74" t="s">
        <v>1871</v>
      </c>
      <c r="D203" s="80">
        <v>427260216</v>
      </c>
      <c r="E203" s="80">
        <v>9198999194</v>
      </c>
      <c r="F203" s="74" t="s">
        <v>1861</v>
      </c>
      <c r="G203" s="81">
        <v>32853</v>
      </c>
      <c r="H203" s="82">
        <f t="shared" ca="1" si="3"/>
        <v>20</v>
      </c>
      <c r="I203" s="83" t="s">
        <v>1862</v>
      </c>
      <c r="J203" s="84">
        <v>18895</v>
      </c>
      <c r="K203" s="85">
        <v>4</v>
      </c>
    </row>
    <row r="204" spans="1:11" x14ac:dyDescent="0.2">
      <c r="A204" s="74" t="s">
        <v>2523</v>
      </c>
      <c r="B204" s="79" t="s">
        <v>2149</v>
      </c>
      <c r="C204" s="74" t="s">
        <v>1871</v>
      </c>
      <c r="D204" s="80">
        <v>366740174</v>
      </c>
      <c r="E204" s="80">
        <v>2521549933</v>
      </c>
      <c r="F204" s="74" t="s">
        <v>1864</v>
      </c>
      <c r="G204" s="81">
        <v>32855</v>
      </c>
      <c r="H204" s="82">
        <f t="shared" ca="1" si="3"/>
        <v>20</v>
      </c>
      <c r="I204" s="83"/>
      <c r="J204" s="84">
        <v>30416</v>
      </c>
      <c r="K204" s="85">
        <v>1</v>
      </c>
    </row>
    <row r="205" spans="1:11" x14ac:dyDescent="0.2">
      <c r="A205" s="74" t="s">
        <v>2435</v>
      </c>
      <c r="B205" s="79" t="s">
        <v>2149</v>
      </c>
      <c r="C205" s="74" t="s">
        <v>1871</v>
      </c>
      <c r="D205" s="80">
        <v>647552282</v>
      </c>
      <c r="E205" s="80">
        <v>9193392642</v>
      </c>
      <c r="F205" s="74" t="s">
        <v>1857</v>
      </c>
      <c r="G205" s="81">
        <v>32955</v>
      </c>
      <c r="H205" s="82">
        <f t="shared" ca="1" si="3"/>
        <v>20</v>
      </c>
      <c r="I205" s="83"/>
      <c r="J205" s="84">
        <v>35460</v>
      </c>
      <c r="K205" s="85">
        <v>3</v>
      </c>
    </row>
    <row r="206" spans="1:11" x14ac:dyDescent="0.2">
      <c r="A206" s="74" t="s">
        <v>2398</v>
      </c>
      <c r="B206" s="79" t="s">
        <v>26</v>
      </c>
      <c r="C206" s="74" t="s">
        <v>1871</v>
      </c>
      <c r="D206" s="80">
        <v>775217609</v>
      </c>
      <c r="E206" s="80">
        <v>9191591006</v>
      </c>
      <c r="F206" s="74" t="s">
        <v>1858</v>
      </c>
      <c r="G206" s="81">
        <v>33094</v>
      </c>
      <c r="H206" s="82">
        <f t="shared" ca="1" si="3"/>
        <v>20</v>
      </c>
      <c r="I206" s="83" t="s">
        <v>1863</v>
      </c>
      <c r="J206" s="84">
        <v>24710</v>
      </c>
      <c r="K206" s="85">
        <v>2</v>
      </c>
    </row>
    <row r="207" spans="1:11" x14ac:dyDescent="0.2">
      <c r="A207" s="74" t="s">
        <v>2479</v>
      </c>
      <c r="B207" s="79" t="s">
        <v>26</v>
      </c>
      <c r="C207" s="74" t="s">
        <v>1871</v>
      </c>
      <c r="D207" s="80">
        <v>219245495</v>
      </c>
      <c r="E207" s="80">
        <v>9198256039</v>
      </c>
      <c r="F207" s="74" t="s">
        <v>1857</v>
      </c>
      <c r="G207" s="81">
        <v>33115</v>
      </c>
      <c r="H207" s="82">
        <f t="shared" ca="1" si="3"/>
        <v>20</v>
      </c>
      <c r="I207" s="83"/>
      <c r="J207" s="84">
        <v>63310</v>
      </c>
      <c r="K207" s="85">
        <v>3</v>
      </c>
    </row>
    <row r="208" spans="1:11" x14ac:dyDescent="0.2">
      <c r="A208" s="74" t="s">
        <v>2426</v>
      </c>
      <c r="B208" s="79" t="s">
        <v>25</v>
      </c>
      <c r="C208" s="74" t="s">
        <v>1871</v>
      </c>
      <c r="D208" s="80">
        <v>720538680</v>
      </c>
      <c r="E208" s="80">
        <v>2522126686</v>
      </c>
      <c r="F208" s="74" t="s">
        <v>1858</v>
      </c>
      <c r="G208" s="81">
        <v>33173</v>
      </c>
      <c r="H208" s="82">
        <f t="shared" ca="1" si="3"/>
        <v>20</v>
      </c>
      <c r="I208" s="83" t="s">
        <v>1859</v>
      </c>
      <c r="J208" s="84">
        <v>81010</v>
      </c>
      <c r="K208" s="85">
        <v>4</v>
      </c>
    </row>
    <row r="209" spans="1:11" x14ac:dyDescent="0.2">
      <c r="A209" s="74" t="s">
        <v>2443</v>
      </c>
      <c r="B209" s="79" t="s">
        <v>1850</v>
      </c>
      <c r="C209" s="74" t="s">
        <v>1871</v>
      </c>
      <c r="D209" s="80">
        <v>865073824</v>
      </c>
      <c r="E209" s="80">
        <v>2524785979</v>
      </c>
      <c r="F209" s="74" t="s">
        <v>1858</v>
      </c>
      <c r="G209" s="81">
        <v>33231</v>
      </c>
      <c r="H209" s="82">
        <f t="shared" ca="1" si="3"/>
        <v>19</v>
      </c>
      <c r="I209" s="83" t="s">
        <v>1860</v>
      </c>
      <c r="J209" s="84">
        <v>34480</v>
      </c>
      <c r="K209" s="85">
        <v>3</v>
      </c>
    </row>
    <row r="210" spans="1:11" x14ac:dyDescent="0.2">
      <c r="A210" s="74" t="s">
        <v>2527</v>
      </c>
      <c r="B210" s="79" t="s">
        <v>25</v>
      </c>
      <c r="C210" s="74" t="s">
        <v>1871</v>
      </c>
      <c r="D210" s="80">
        <v>783624212</v>
      </c>
      <c r="E210" s="80">
        <v>9193164024</v>
      </c>
      <c r="F210" s="74" t="s">
        <v>1861</v>
      </c>
      <c r="G210" s="81">
        <v>33273</v>
      </c>
      <c r="H210" s="82">
        <f t="shared" ca="1" si="3"/>
        <v>19</v>
      </c>
      <c r="I210" s="83" t="s">
        <v>1862</v>
      </c>
      <c r="J210" s="84">
        <v>15260</v>
      </c>
      <c r="K210" s="85">
        <v>2</v>
      </c>
    </row>
    <row r="211" spans="1:11" x14ac:dyDescent="0.2">
      <c r="A211" s="74" t="s">
        <v>2410</v>
      </c>
      <c r="B211" s="79" t="s">
        <v>156</v>
      </c>
      <c r="C211" s="74" t="s">
        <v>1871</v>
      </c>
      <c r="D211" s="80">
        <v>165917010</v>
      </c>
      <c r="E211" s="80">
        <v>2527038033</v>
      </c>
      <c r="F211" s="74" t="s">
        <v>1857</v>
      </c>
      <c r="G211" s="81">
        <v>33361</v>
      </c>
      <c r="H211" s="82">
        <f t="shared" ca="1" si="3"/>
        <v>19</v>
      </c>
      <c r="I211" s="83"/>
      <c r="J211" s="84">
        <v>80690</v>
      </c>
      <c r="K211" s="85">
        <v>3</v>
      </c>
    </row>
    <row r="212" spans="1:11" x14ac:dyDescent="0.2">
      <c r="A212" s="74" t="s">
        <v>2433</v>
      </c>
      <c r="B212" s="79" t="s">
        <v>25</v>
      </c>
      <c r="C212" s="74" t="s">
        <v>1871</v>
      </c>
      <c r="D212" s="80">
        <v>944793994</v>
      </c>
      <c r="E212" s="80">
        <v>2525725646</v>
      </c>
      <c r="F212" s="74" t="s">
        <v>1858</v>
      </c>
      <c r="G212" s="81">
        <v>33475</v>
      </c>
      <c r="H212" s="82">
        <f t="shared" ca="1" si="3"/>
        <v>19</v>
      </c>
      <c r="I212" s="83" t="s">
        <v>1859</v>
      </c>
      <c r="J212" s="84">
        <v>24300</v>
      </c>
      <c r="K212" s="85">
        <v>3</v>
      </c>
    </row>
    <row r="213" spans="1:11" x14ac:dyDescent="0.2">
      <c r="A213" s="74" t="s">
        <v>2519</v>
      </c>
      <c r="B213" s="79" t="s">
        <v>28</v>
      </c>
      <c r="C213" s="74" t="s">
        <v>1871</v>
      </c>
      <c r="D213" s="80">
        <v>682500261</v>
      </c>
      <c r="E213" s="80">
        <v>9191163627</v>
      </c>
      <c r="F213" s="74" t="s">
        <v>1858</v>
      </c>
      <c r="G213" s="81">
        <v>33571</v>
      </c>
      <c r="H213" s="82">
        <f t="shared" ca="1" si="3"/>
        <v>18</v>
      </c>
      <c r="I213" s="83" t="s">
        <v>1862</v>
      </c>
      <c r="J213" s="84">
        <v>63070</v>
      </c>
      <c r="K213" s="85">
        <v>1</v>
      </c>
    </row>
    <row r="214" spans="1:11" x14ac:dyDescent="0.2">
      <c r="A214" s="74" t="s">
        <v>2390</v>
      </c>
      <c r="B214" s="79" t="s">
        <v>28</v>
      </c>
      <c r="C214" s="74" t="s">
        <v>1871</v>
      </c>
      <c r="D214" s="80">
        <v>565952209</v>
      </c>
      <c r="E214" s="80">
        <v>2522889972</v>
      </c>
      <c r="F214" s="74" t="s">
        <v>1858</v>
      </c>
      <c r="G214" s="81">
        <v>33661</v>
      </c>
      <c r="H214" s="82">
        <f t="shared" ca="1" si="3"/>
        <v>18</v>
      </c>
      <c r="I214" s="83" t="s">
        <v>1863</v>
      </c>
      <c r="J214" s="84">
        <v>67050</v>
      </c>
      <c r="K214" s="85">
        <v>4</v>
      </c>
    </row>
    <row r="215" spans="1:11" x14ac:dyDescent="0.2">
      <c r="A215" s="74" t="s">
        <v>2486</v>
      </c>
      <c r="B215" s="79" t="s">
        <v>1850</v>
      </c>
      <c r="C215" s="74" t="s">
        <v>1871</v>
      </c>
      <c r="D215" s="80">
        <v>566726453</v>
      </c>
      <c r="E215" s="80">
        <v>9192168237</v>
      </c>
      <c r="F215" s="74" t="s">
        <v>1858</v>
      </c>
      <c r="G215" s="81">
        <v>33710</v>
      </c>
      <c r="H215" s="82">
        <f t="shared" ca="1" si="3"/>
        <v>18</v>
      </c>
      <c r="I215" s="83" t="s">
        <v>1862</v>
      </c>
      <c r="J215" s="84">
        <v>38940</v>
      </c>
      <c r="K215" s="85">
        <v>2</v>
      </c>
    </row>
    <row r="216" spans="1:11" x14ac:dyDescent="0.2">
      <c r="A216" s="74" t="s">
        <v>2483</v>
      </c>
      <c r="B216" s="79" t="s">
        <v>28</v>
      </c>
      <c r="C216" s="74" t="s">
        <v>1871</v>
      </c>
      <c r="D216" s="80">
        <v>561737107</v>
      </c>
      <c r="E216" s="80">
        <v>9198294156</v>
      </c>
      <c r="F216" s="74" t="s">
        <v>1858</v>
      </c>
      <c r="G216" s="81">
        <v>33714</v>
      </c>
      <c r="H216" s="82">
        <f t="shared" ca="1" si="3"/>
        <v>18</v>
      </c>
      <c r="I216" s="83" t="s">
        <v>1863</v>
      </c>
      <c r="J216" s="84">
        <v>73072</v>
      </c>
      <c r="K216" s="85">
        <v>5</v>
      </c>
    </row>
    <row r="217" spans="1:11" x14ac:dyDescent="0.2">
      <c r="A217" s="74" t="s">
        <v>2512</v>
      </c>
      <c r="B217" s="79" t="s">
        <v>26</v>
      </c>
      <c r="C217" s="74" t="s">
        <v>1871</v>
      </c>
      <c r="D217" s="80">
        <v>962553692</v>
      </c>
      <c r="E217" s="80">
        <v>9196689962</v>
      </c>
      <c r="F217" s="74" t="s">
        <v>1858</v>
      </c>
      <c r="G217" s="81">
        <v>33846</v>
      </c>
      <c r="H217" s="82">
        <f t="shared" ca="1" si="3"/>
        <v>18</v>
      </c>
      <c r="I217" s="83" t="s">
        <v>1863</v>
      </c>
      <c r="J217" s="84">
        <v>86260</v>
      </c>
      <c r="K217" s="85">
        <v>3</v>
      </c>
    </row>
    <row r="218" spans="1:11" x14ac:dyDescent="0.2">
      <c r="A218" s="74" t="s">
        <v>2520</v>
      </c>
      <c r="B218" s="79" t="s">
        <v>28</v>
      </c>
      <c r="C218" s="74" t="s">
        <v>1871</v>
      </c>
      <c r="D218" s="80">
        <v>920477476</v>
      </c>
      <c r="E218" s="80">
        <v>2523162442</v>
      </c>
      <c r="F218" s="74" t="s">
        <v>1857</v>
      </c>
      <c r="G218" s="81">
        <v>33875</v>
      </c>
      <c r="H218" s="82">
        <f t="shared" ca="1" si="3"/>
        <v>18</v>
      </c>
      <c r="I218" s="83"/>
      <c r="J218" s="84">
        <v>24410</v>
      </c>
      <c r="K218" s="85">
        <v>3</v>
      </c>
    </row>
    <row r="219" spans="1:11" x14ac:dyDescent="0.2">
      <c r="A219" s="74" t="s">
        <v>2488</v>
      </c>
      <c r="B219" s="79" t="s">
        <v>26</v>
      </c>
      <c r="C219" s="74" t="s">
        <v>1871</v>
      </c>
      <c r="D219" s="80">
        <v>147724014</v>
      </c>
      <c r="E219" s="80">
        <v>9192212512</v>
      </c>
      <c r="F219" s="74" t="s">
        <v>1858</v>
      </c>
      <c r="G219" s="81">
        <v>33878</v>
      </c>
      <c r="H219" s="82">
        <f t="shared" ca="1" si="3"/>
        <v>18</v>
      </c>
      <c r="I219" s="83" t="s">
        <v>1863</v>
      </c>
      <c r="J219" s="84">
        <v>44270</v>
      </c>
      <c r="K219" s="85">
        <v>2</v>
      </c>
    </row>
    <row r="220" spans="1:11" x14ac:dyDescent="0.2">
      <c r="A220" s="74" t="s">
        <v>2509</v>
      </c>
      <c r="B220" s="79" t="s">
        <v>28</v>
      </c>
      <c r="C220" s="74" t="s">
        <v>1871</v>
      </c>
      <c r="D220" s="80">
        <v>930282755</v>
      </c>
      <c r="E220" s="80">
        <v>9192380636</v>
      </c>
      <c r="F220" s="74" t="s">
        <v>1861</v>
      </c>
      <c r="G220" s="81">
        <v>33879</v>
      </c>
      <c r="H220" s="82">
        <f t="shared" ca="1" si="3"/>
        <v>18</v>
      </c>
      <c r="I220" s="83" t="s">
        <v>1859</v>
      </c>
      <c r="J220" s="84">
        <v>46285</v>
      </c>
      <c r="K220" s="85">
        <v>5</v>
      </c>
    </row>
    <row r="221" spans="1:11" x14ac:dyDescent="0.2">
      <c r="A221" s="74" t="s">
        <v>2379</v>
      </c>
      <c r="B221" s="79" t="s">
        <v>28</v>
      </c>
      <c r="C221" s="74" t="s">
        <v>1871</v>
      </c>
      <c r="D221" s="80">
        <v>243062914</v>
      </c>
      <c r="E221" s="80">
        <v>9194018412</v>
      </c>
      <c r="F221" s="74" t="s">
        <v>1858</v>
      </c>
      <c r="G221" s="81">
        <v>33889</v>
      </c>
      <c r="H221" s="82">
        <f t="shared" ca="1" si="3"/>
        <v>18</v>
      </c>
      <c r="I221" s="83" t="s">
        <v>1859</v>
      </c>
      <c r="J221" s="84">
        <v>73450</v>
      </c>
      <c r="K221" s="85">
        <v>3</v>
      </c>
    </row>
    <row r="222" spans="1:11" x14ac:dyDescent="0.2">
      <c r="A222" s="74" t="s">
        <v>2395</v>
      </c>
      <c r="B222" s="79" t="s">
        <v>25</v>
      </c>
      <c r="C222" s="74" t="s">
        <v>1871</v>
      </c>
      <c r="D222" s="80">
        <v>682907379</v>
      </c>
      <c r="E222" s="80">
        <v>2521854525</v>
      </c>
      <c r="F222" s="74" t="s">
        <v>1858</v>
      </c>
      <c r="G222" s="81">
        <v>34001</v>
      </c>
      <c r="H222" s="82">
        <f t="shared" ca="1" si="3"/>
        <v>17</v>
      </c>
      <c r="I222" s="83" t="s">
        <v>1865</v>
      </c>
      <c r="J222" s="84">
        <v>39520</v>
      </c>
      <c r="K222" s="85">
        <v>5</v>
      </c>
    </row>
    <row r="223" spans="1:11" x14ac:dyDescent="0.2">
      <c r="A223" s="74" t="s">
        <v>2487</v>
      </c>
      <c r="B223" s="79" t="s">
        <v>25</v>
      </c>
      <c r="C223" s="74" t="s">
        <v>1871</v>
      </c>
      <c r="D223" s="80">
        <v>624234626</v>
      </c>
      <c r="E223" s="80">
        <v>2523077504</v>
      </c>
      <c r="F223" s="74" t="s">
        <v>1861</v>
      </c>
      <c r="G223" s="81">
        <v>34033</v>
      </c>
      <c r="H223" s="82">
        <f t="shared" ca="1" si="3"/>
        <v>17</v>
      </c>
      <c r="I223" s="83" t="s">
        <v>1859</v>
      </c>
      <c r="J223" s="84">
        <v>46645</v>
      </c>
      <c r="K223" s="85">
        <v>5</v>
      </c>
    </row>
    <row r="224" spans="1:11" x14ac:dyDescent="0.2">
      <c r="A224" s="74" t="s">
        <v>2371</v>
      </c>
      <c r="B224" s="79" t="s">
        <v>26</v>
      </c>
      <c r="C224" s="74" t="s">
        <v>1871</v>
      </c>
      <c r="D224" s="80">
        <v>592631929</v>
      </c>
      <c r="E224" s="80">
        <v>2523922629</v>
      </c>
      <c r="F224" s="74" t="s">
        <v>1857</v>
      </c>
      <c r="G224" s="81">
        <v>34039</v>
      </c>
      <c r="H224" s="82">
        <f t="shared" ca="1" si="3"/>
        <v>17</v>
      </c>
      <c r="I224" s="83"/>
      <c r="J224" s="84">
        <v>52940</v>
      </c>
      <c r="K224" s="85">
        <v>4</v>
      </c>
    </row>
    <row r="225" spans="1:11" x14ac:dyDescent="0.2">
      <c r="A225" s="74" t="s">
        <v>2402</v>
      </c>
      <c r="B225" s="79" t="s">
        <v>26</v>
      </c>
      <c r="C225" s="74" t="s">
        <v>1871</v>
      </c>
      <c r="D225" s="80">
        <v>371001908</v>
      </c>
      <c r="E225" s="80">
        <v>2527061632</v>
      </c>
      <c r="F225" s="74" t="s">
        <v>1858</v>
      </c>
      <c r="G225" s="81">
        <v>34046</v>
      </c>
      <c r="H225" s="82">
        <f t="shared" ca="1" si="3"/>
        <v>17</v>
      </c>
      <c r="I225" s="83" t="s">
        <v>1862</v>
      </c>
      <c r="J225" s="84">
        <v>45480</v>
      </c>
      <c r="K225" s="85">
        <v>4</v>
      </c>
    </row>
    <row r="226" spans="1:11" x14ac:dyDescent="0.2">
      <c r="A226" s="74" t="s">
        <v>2388</v>
      </c>
      <c r="B226" s="79" t="s">
        <v>156</v>
      </c>
      <c r="C226" s="74" t="s">
        <v>1871</v>
      </c>
      <c r="D226" s="80">
        <v>906321388</v>
      </c>
      <c r="E226" s="80">
        <v>2527919826</v>
      </c>
      <c r="F226" s="74" t="s">
        <v>1857</v>
      </c>
      <c r="G226" s="81">
        <v>34050</v>
      </c>
      <c r="H226" s="82">
        <f t="shared" ca="1" si="3"/>
        <v>17</v>
      </c>
      <c r="I226" s="83"/>
      <c r="J226" s="84">
        <v>28260</v>
      </c>
      <c r="K226" s="85">
        <v>5</v>
      </c>
    </row>
    <row r="227" spans="1:11" x14ac:dyDescent="0.2">
      <c r="A227" s="74" t="s">
        <v>2367</v>
      </c>
      <c r="B227" s="79" t="s">
        <v>156</v>
      </c>
      <c r="C227" s="74" t="s">
        <v>1871</v>
      </c>
      <c r="D227" s="80">
        <v>523758324</v>
      </c>
      <c r="E227" s="80">
        <v>9191308831</v>
      </c>
      <c r="F227" s="74" t="s">
        <v>1858</v>
      </c>
      <c r="G227" s="81">
        <v>34051</v>
      </c>
      <c r="H227" s="82">
        <f t="shared" ca="1" si="3"/>
        <v>17</v>
      </c>
      <c r="I227" s="83" t="s">
        <v>1859</v>
      </c>
      <c r="J227" s="84">
        <v>59320</v>
      </c>
      <c r="K227" s="85">
        <v>4</v>
      </c>
    </row>
    <row r="228" spans="1:11" x14ac:dyDescent="0.2">
      <c r="A228" s="74" t="s">
        <v>2475</v>
      </c>
      <c r="B228" s="79" t="s">
        <v>26</v>
      </c>
      <c r="C228" s="74" t="s">
        <v>1871</v>
      </c>
      <c r="D228" s="80">
        <v>687006783</v>
      </c>
      <c r="E228" s="80">
        <v>2524919418</v>
      </c>
      <c r="F228" s="74" t="s">
        <v>1857</v>
      </c>
      <c r="G228" s="81">
        <v>34069</v>
      </c>
      <c r="H228" s="82">
        <f t="shared" ca="1" si="3"/>
        <v>17</v>
      </c>
      <c r="I228" s="83"/>
      <c r="J228" s="84">
        <v>66010</v>
      </c>
      <c r="K228" s="85">
        <v>2</v>
      </c>
    </row>
    <row r="229" spans="1:11" x14ac:dyDescent="0.2">
      <c r="A229" s="74" t="s">
        <v>2382</v>
      </c>
      <c r="B229" s="79" t="s">
        <v>26</v>
      </c>
      <c r="C229" s="74" t="s">
        <v>1871</v>
      </c>
      <c r="D229" s="80">
        <v>616417564</v>
      </c>
      <c r="E229" s="80">
        <v>9191806180</v>
      </c>
      <c r="F229" s="74" t="s">
        <v>1857</v>
      </c>
      <c r="G229" s="81">
        <v>34141</v>
      </c>
      <c r="H229" s="82">
        <f t="shared" ca="1" si="3"/>
        <v>17</v>
      </c>
      <c r="I229" s="83"/>
      <c r="J229" s="84">
        <v>42150</v>
      </c>
      <c r="K229" s="85">
        <v>5</v>
      </c>
    </row>
    <row r="230" spans="1:11" x14ac:dyDescent="0.2">
      <c r="A230" s="74" t="s">
        <v>2381</v>
      </c>
      <c r="B230" s="79" t="s">
        <v>1850</v>
      </c>
      <c r="C230" s="74" t="s">
        <v>1871</v>
      </c>
      <c r="D230" s="80">
        <v>313128501</v>
      </c>
      <c r="E230" s="80">
        <v>9193184277</v>
      </c>
      <c r="F230" s="74" t="s">
        <v>1864</v>
      </c>
      <c r="G230" s="81">
        <v>34180</v>
      </c>
      <c r="H230" s="82">
        <f t="shared" ca="1" si="3"/>
        <v>17</v>
      </c>
      <c r="I230" s="83"/>
      <c r="J230" s="84">
        <v>22472</v>
      </c>
      <c r="K230" s="85">
        <v>1</v>
      </c>
    </row>
    <row r="231" spans="1:11" x14ac:dyDescent="0.2">
      <c r="A231" s="74" t="s">
        <v>2464</v>
      </c>
      <c r="B231" s="79" t="s">
        <v>1850</v>
      </c>
      <c r="C231" s="74" t="s">
        <v>1871</v>
      </c>
      <c r="D231" s="80">
        <v>612295735</v>
      </c>
      <c r="E231" s="80">
        <v>9195228292</v>
      </c>
      <c r="F231" s="74" t="s">
        <v>1858</v>
      </c>
      <c r="G231" s="81">
        <v>34201</v>
      </c>
      <c r="H231" s="82">
        <f t="shared" ca="1" si="3"/>
        <v>17</v>
      </c>
      <c r="I231" s="83" t="s">
        <v>1863</v>
      </c>
      <c r="J231" s="84">
        <v>73144</v>
      </c>
      <c r="K231" s="85">
        <v>5</v>
      </c>
    </row>
    <row r="232" spans="1:11" x14ac:dyDescent="0.2">
      <c r="A232" s="74" t="s">
        <v>2438</v>
      </c>
      <c r="B232" s="79" t="s">
        <v>26</v>
      </c>
      <c r="C232" s="74" t="s">
        <v>1871</v>
      </c>
      <c r="D232" s="80">
        <v>501523688</v>
      </c>
      <c r="E232" s="80">
        <v>2528560698</v>
      </c>
      <c r="F232" s="74" t="s">
        <v>1858</v>
      </c>
      <c r="G232" s="81">
        <v>34210</v>
      </c>
      <c r="H232" s="82">
        <f t="shared" ca="1" si="3"/>
        <v>17</v>
      </c>
      <c r="I232" s="83" t="s">
        <v>1859</v>
      </c>
      <c r="J232" s="84">
        <v>79730</v>
      </c>
      <c r="K232" s="85">
        <v>2</v>
      </c>
    </row>
    <row r="233" spans="1:11" x14ac:dyDescent="0.2">
      <c r="A233" s="74" t="s">
        <v>2447</v>
      </c>
      <c r="B233" s="79" t="s">
        <v>28</v>
      </c>
      <c r="C233" s="74" t="s">
        <v>1871</v>
      </c>
      <c r="D233" s="80">
        <v>482927373</v>
      </c>
      <c r="E233" s="80">
        <v>9198413271</v>
      </c>
      <c r="F233" s="74" t="s">
        <v>1858</v>
      </c>
      <c r="G233" s="81">
        <v>34216</v>
      </c>
      <c r="H233" s="82">
        <f t="shared" ca="1" si="3"/>
        <v>17</v>
      </c>
      <c r="I233" s="83" t="s">
        <v>1863</v>
      </c>
      <c r="J233" s="84">
        <v>32390</v>
      </c>
      <c r="K233" s="85">
        <v>2</v>
      </c>
    </row>
    <row r="234" spans="1:11" x14ac:dyDescent="0.2">
      <c r="A234" s="74" t="s">
        <v>2455</v>
      </c>
      <c r="B234" s="79" t="s">
        <v>2149</v>
      </c>
      <c r="C234" s="74" t="s">
        <v>1871</v>
      </c>
      <c r="D234" s="80">
        <v>350104448</v>
      </c>
      <c r="E234" s="80">
        <v>9193883356</v>
      </c>
      <c r="F234" s="74" t="s">
        <v>1858</v>
      </c>
      <c r="G234" s="81">
        <v>34219</v>
      </c>
      <c r="H234" s="82">
        <f t="shared" ca="1" si="3"/>
        <v>17</v>
      </c>
      <c r="I234" s="83" t="s">
        <v>1865</v>
      </c>
      <c r="J234" s="84">
        <v>44920</v>
      </c>
      <c r="K234" s="85">
        <v>1</v>
      </c>
    </row>
    <row r="235" spans="1:11" x14ac:dyDescent="0.2">
      <c r="A235" s="74" t="s">
        <v>2408</v>
      </c>
      <c r="B235" s="79" t="s">
        <v>26</v>
      </c>
      <c r="C235" s="74" t="s">
        <v>1871</v>
      </c>
      <c r="D235" s="80">
        <v>853268713</v>
      </c>
      <c r="E235" s="80">
        <v>9192712826</v>
      </c>
      <c r="F235" s="74" t="s">
        <v>1858</v>
      </c>
      <c r="G235" s="81">
        <v>34279</v>
      </c>
      <c r="H235" s="82">
        <f t="shared" ca="1" si="3"/>
        <v>17</v>
      </c>
      <c r="I235" s="83" t="s">
        <v>1859</v>
      </c>
      <c r="J235" s="84">
        <v>60280</v>
      </c>
      <c r="K235" s="85">
        <v>1</v>
      </c>
    </row>
    <row r="236" spans="1:11" x14ac:dyDescent="0.2">
      <c r="A236" s="74" t="s">
        <v>2526</v>
      </c>
      <c r="B236" s="79" t="s">
        <v>25</v>
      </c>
      <c r="C236" s="74" t="s">
        <v>1871</v>
      </c>
      <c r="D236" s="80">
        <v>696435191</v>
      </c>
      <c r="E236" s="80">
        <v>2527710498</v>
      </c>
      <c r="F236" s="74" t="s">
        <v>1858</v>
      </c>
      <c r="G236" s="81">
        <v>34281</v>
      </c>
      <c r="H236" s="82">
        <f t="shared" ca="1" si="3"/>
        <v>17</v>
      </c>
      <c r="I236" s="83" t="s">
        <v>1863</v>
      </c>
      <c r="J236" s="84">
        <v>61150</v>
      </c>
      <c r="K236" s="85">
        <v>2</v>
      </c>
    </row>
    <row r="237" spans="1:11" x14ac:dyDescent="0.2">
      <c r="A237" s="74" t="s">
        <v>2448</v>
      </c>
      <c r="B237" s="79" t="s">
        <v>26</v>
      </c>
      <c r="C237" s="74" t="s">
        <v>1871</v>
      </c>
      <c r="D237" s="80">
        <v>676030562</v>
      </c>
      <c r="E237" s="80">
        <v>9198253211</v>
      </c>
      <c r="F237" s="74" t="s">
        <v>1858</v>
      </c>
      <c r="G237" s="81">
        <v>34385</v>
      </c>
      <c r="H237" s="82">
        <f t="shared" ca="1" si="3"/>
        <v>16</v>
      </c>
      <c r="I237" s="83" t="s">
        <v>1859</v>
      </c>
      <c r="J237" s="84">
        <v>60100</v>
      </c>
      <c r="K237" s="85">
        <v>1</v>
      </c>
    </row>
    <row r="238" spans="1:11" x14ac:dyDescent="0.2">
      <c r="A238" s="74" t="s">
        <v>2503</v>
      </c>
      <c r="B238" s="79" t="s">
        <v>28</v>
      </c>
      <c r="C238" s="74" t="s">
        <v>1871</v>
      </c>
      <c r="D238" s="80">
        <v>597131266</v>
      </c>
      <c r="E238" s="80">
        <v>9195043141</v>
      </c>
      <c r="F238" s="74" t="s">
        <v>1858</v>
      </c>
      <c r="G238" s="81">
        <v>34393</v>
      </c>
      <c r="H238" s="82">
        <f t="shared" ca="1" si="3"/>
        <v>16</v>
      </c>
      <c r="I238" s="83" t="s">
        <v>1862</v>
      </c>
      <c r="J238" s="84">
        <v>66430</v>
      </c>
      <c r="K238" s="85">
        <v>2</v>
      </c>
    </row>
    <row r="239" spans="1:11" x14ac:dyDescent="0.2">
      <c r="A239" s="74" t="s">
        <v>2511</v>
      </c>
      <c r="B239" s="79" t="s">
        <v>1850</v>
      </c>
      <c r="C239" s="74" t="s">
        <v>1871</v>
      </c>
      <c r="D239" s="80">
        <v>136620388</v>
      </c>
      <c r="E239" s="80">
        <v>9195119214</v>
      </c>
      <c r="F239" s="74" t="s">
        <v>1858</v>
      </c>
      <c r="G239" s="81">
        <v>34404</v>
      </c>
      <c r="H239" s="82">
        <f t="shared" ca="1" si="3"/>
        <v>16</v>
      </c>
      <c r="I239" s="83" t="s">
        <v>1862</v>
      </c>
      <c r="J239" s="84">
        <v>70020</v>
      </c>
      <c r="K239" s="85">
        <v>3</v>
      </c>
    </row>
    <row r="240" spans="1:11" x14ac:dyDescent="0.2">
      <c r="A240" s="74" t="s">
        <v>2510</v>
      </c>
      <c r="B240" s="79" t="s">
        <v>25</v>
      </c>
      <c r="C240" s="74" t="s">
        <v>1871</v>
      </c>
      <c r="D240" s="80">
        <v>338977629</v>
      </c>
      <c r="E240" s="80">
        <v>2524252315</v>
      </c>
      <c r="F240" s="74" t="s">
        <v>1858</v>
      </c>
      <c r="G240" s="81">
        <v>34491</v>
      </c>
      <c r="H240" s="82">
        <f t="shared" ca="1" si="3"/>
        <v>16</v>
      </c>
      <c r="I240" s="83" t="s">
        <v>1859</v>
      </c>
      <c r="J240" s="84">
        <v>78570</v>
      </c>
      <c r="K240" s="85">
        <v>1</v>
      </c>
    </row>
    <row r="241" spans="1:11" x14ac:dyDescent="0.2">
      <c r="A241" s="74" t="s">
        <v>2405</v>
      </c>
      <c r="B241" s="79" t="s">
        <v>25</v>
      </c>
      <c r="C241" s="74" t="s">
        <v>1871</v>
      </c>
      <c r="D241" s="80">
        <v>100679868</v>
      </c>
      <c r="E241" s="80">
        <v>9198082183</v>
      </c>
      <c r="F241" s="74" t="s">
        <v>1861</v>
      </c>
      <c r="G241" s="81">
        <v>34497</v>
      </c>
      <c r="H241" s="82">
        <f t="shared" ca="1" si="3"/>
        <v>16</v>
      </c>
      <c r="I241" s="83" t="s">
        <v>1859</v>
      </c>
      <c r="J241" s="84">
        <v>48835</v>
      </c>
      <c r="K241" s="85">
        <v>5</v>
      </c>
    </row>
    <row r="242" spans="1:11" x14ac:dyDescent="0.2">
      <c r="A242" s="74" t="s">
        <v>2494</v>
      </c>
      <c r="B242" s="79" t="s">
        <v>1850</v>
      </c>
      <c r="C242" s="74" t="s">
        <v>1871</v>
      </c>
      <c r="D242" s="80">
        <v>661850671</v>
      </c>
      <c r="E242" s="80">
        <v>2528405900</v>
      </c>
      <c r="F242" s="74" t="s">
        <v>1864</v>
      </c>
      <c r="G242" s="81">
        <v>34519</v>
      </c>
      <c r="H242" s="82">
        <f t="shared" ca="1" si="3"/>
        <v>16</v>
      </c>
      <c r="I242" s="83"/>
      <c r="J242" s="84">
        <v>29176</v>
      </c>
      <c r="K242" s="85">
        <v>3</v>
      </c>
    </row>
    <row r="243" spans="1:11" x14ac:dyDescent="0.2">
      <c r="A243" s="74" t="s">
        <v>2461</v>
      </c>
      <c r="B243" s="79" t="s">
        <v>156</v>
      </c>
      <c r="C243" s="74" t="s">
        <v>1871</v>
      </c>
      <c r="D243" s="80">
        <v>881975933</v>
      </c>
      <c r="E243" s="80">
        <v>9192354572</v>
      </c>
      <c r="F243" s="74" t="s">
        <v>1858</v>
      </c>
      <c r="G243" s="81">
        <v>34520</v>
      </c>
      <c r="H243" s="82">
        <f t="shared" ca="1" si="3"/>
        <v>16</v>
      </c>
      <c r="I243" s="83" t="s">
        <v>1865</v>
      </c>
      <c r="J243" s="84">
        <v>35460</v>
      </c>
      <c r="K243" s="85">
        <v>5</v>
      </c>
    </row>
    <row r="244" spans="1:11" x14ac:dyDescent="0.2">
      <c r="A244" s="74" t="s">
        <v>2372</v>
      </c>
      <c r="B244" s="79" t="s">
        <v>25</v>
      </c>
      <c r="C244" s="74" t="s">
        <v>1871</v>
      </c>
      <c r="D244" s="80">
        <v>317844971</v>
      </c>
      <c r="E244" s="80">
        <v>9193557946</v>
      </c>
      <c r="F244" s="74" t="s">
        <v>1857</v>
      </c>
      <c r="G244" s="81">
        <v>34617</v>
      </c>
      <c r="H244" s="82">
        <f t="shared" ca="1" si="3"/>
        <v>16</v>
      </c>
      <c r="I244" s="83"/>
      <c r="J244" s="84">
        <v>76910</v>
      </c>
      <c r="K244" s="85">
        <v>1</v>
      </c>
    </row>
    <row r="245" spans="1:11" x14ac:dyDescent="0.2">
      <c r="A245" s="74" t="s">
        <v>2385</v>
      </c>
      <c r="B245" s="79" t="s">
        <v>28</v>
      </c>
      <c r="C245" s="74" t="s">
        <v>1871</v>
      </c>
      <c r="D245" s="80">
        <v>618535019</v>
      </c>
      <c r="E245" s="80">
        <v>9193695179</v>
      </c>
      <c r="F245" s="74" t="s">
        <v>1858</v>
      </c>
      <c r="G245" s="81">
        <v>34622</v>
      </c>
      <c r="H245" s="82">
        <f t="shared" ca="1" si="3"/>
        <v>16</v>
      </c>
      <c r="I245" s="83" t="s">
        <v>1863</v>
      </c>
      <c r="J245" s="84">
        <v>89740</v>
      </c>
      <c r="K245" s="85">
        <v>5</v>
      </c>
    </row>
    <row r="246" spans="1:11" x14ac:dyDescent="0.2">
      <c r="A246" s="74" t="s">
        <v>2463</v>
      </c>
      <c r="B246" s="79" t="s">
        <v>1850</v>
      </c>
      <c r="C246" s="74" t="s">
        <v>1871</v>
      </c>
      <c r="D246" s="80">
        <v>416394493</v>
      </c>
      <c r="E246" s="80">
        <v>2525228252</v>
      </c>
      <c r="F246" s="74" t="s">
        <v>1858</v>
      </c>
      <c r="G246" s="81">
        <v>34628</v>
      </c>
      <c r="H246" s="82">
        <f t="shared" ca="1" si="3"/>
        <v>16</v>
      </c>
      <c r="I246" s="83" t="s">
        <v>1865</v>
      </c>
      <c r="J246" s="84">
        <v>55450</v>
      </c>
      <c r="K246" s="85">
        <v>5</v>
      </c>
    </row>
    <row r="247" spans="1:11" x14ac:dyDescent="0.2">
      <c r="A247" s="74" t="s">
        <v>2517</v>
      </c>
      <c r="B247" s="79" t="s">
        <v>28</v>
      </c>
      <c r="C247" s="74" t="s">
        <v>1871</v>
      </c>
      <c r="D247" s="80">
        <v>725801036</v>
      </c>
      <c r="E247" s="80">
        <v>9195089157</v>
      </c>
      <c r="F247" s="74" t="s">
        <v>1857</v>
      </c>
      <c r="G247" s="81">
        <v>34662</v>
      </c>
      <c r="H247" s="82">
        <f t="shared" ca="1" si="3"/>
        <v>15</v>
      </c>
      <c r="I247" s="83"/>
      <c r="J247" s="84">
        <v>71710</v>
      </c>
      <c r="K247" s="85">
        <v>5</v>
      </c>
    </row>
    <row r="248" spans="1:11" x14ac:dyDescent="0.2">
      <c r="A248" s="74" t="s">
        <v>2384</v>
      </c>
      <c r="B248" s="79" t="s">
        <v>28</v>
      </c>
      <c r="C248" s="74" t="s">
        <v>1871</v>
      </c>
      <c r="D248" s="80">
        <v>722630791</v>
      </c>
      <c r="E248" s="80">
        <v>2522263363</v>
      </c>
      <c r="F248" s="74" t="s">
        <v>1864</v>
      </c>
      <c r="G248" s="81">
        <v>34672</v>
      </c>
      <c r="H248" s="82">
        <f t="shared" ca="1" si="3"/>
        <v>15</v>
      </c>
      <c r="I248" s="83"/>
      <c r="J248" s="84">
        <v>8904</v>
      </c>
      <c r="K248" s="85">
        <v>3</v>
      </c>
    </row>
    <row r="249" spans="1:11" x14ac:dyDescent="0.2">
      <c r="A249" s="74" t="s">
        <v>2513</v>
      </c>
      <c r="B249" s="79" t="s">
        <v>26</v>
      </c>
      <c r="C249" s="74" t="s">
        <v>1871</v>
      </c>
      <c r="D249" s="80">
        <v>332289257</v>
      </c>
      <c r="E249" s="80">
        <v>9198367725</v>
      </c>
      <c r="F249" s="74" t="s">
        <v>1857</v>
      </c>
      <c r="G249" s="81">
        <v>34682</v>
      </c>
      <c r="H249" s="82">
        <f t="shared" ca="1" si="3"/>
        <v>15</v>
      </c>
      <c r="I249" s="83"/>
      <c r="J249" s="84">
        <v>68260</v>
      </c>
      <c r="K249" s="85">
        <v>5</v>
      </c>
    </row>
    <row r="250" spans="1:11" x14ac:dyDescent="0.2">
      <c r="A250" s="74" t="s">
        <v>2429</v>
      </c>
      <c r="B250" s="79" t="s">
        <v>26</v>
      </c>
      <c r="C250" s="74" t="s">
        <v>1871</v>
      </c>
      <c r="D250" s="80">
        <v>280304785</v>
      </c>
      <c r="E250" s="80">
        <v>2525918708</v>
      </c>
      <c r="F250" s="74" t="s">
        <v>1858</v>
      </c>
      <c r="G250" s="81">
        <v>34686</v>
      </c>
      <c r="H250" s="82">
        <f t="shared" ca="1" si="3"/>
        <v>15</v>
      </c>
      <c r="I250" s="83" t="s">
        <v>1859</v>
      </c>
      <c r="J250" s="84">
        <v>40340</v>
      </c>
      <c r="K250" s="85">
        <v>2</v>
      </c>
    </row>
    <row r="251" spans="1:11" x14ac:dyDescent="0.2">
      <c r="A251" s="74" t="s">
        <v>2391</v>
      </c>
      <c r="B251" s="79" t="s">
        <v>28</v>
      </c>
      <c r="C251" s="74" t="s">
        <v>1871</v>
      </c>
      <c r="D251" s="80">
        <v>542653222</v>
      </c>
      <c r="E251" s="80">
        <v>9193708610</v>
      </c>
      <c r="F251" s="74" t="s">
        <v>1857</v>
      </c>
      <c r="G251" s="81">
        <v>34687</v>
      </c>
      <c r="H251" s="82">
        <f t="shared" ca="1" si="3"/>
        <v>15</v>
      </c>
      <c r="I251" s="83"/>
      <c r="J251" s="84">
        <v>72520</v>
      </c>
      <c r="K251" s="85">
        <v>3</v>
      </c>
    </row>
    <row r="252" spans="1:11" x14ac:dyDescent="0.2">
      <c r="A252" s="74" t="s">
        <v>2532</v>
      </c>
      <c r="B252" s="79" t="s">
        <v>26</v>
      </c>
      <c r="C252" s="74" t="s">
        <v>1871</v>
      </c>
      <c r="D252" s="80">
        <v>470719383</v>
      </c>
      <c r="E252" s="80">
        <v>9197848542</v>
      </c>
      <c r="F252" s="74" t="s">
        <v>1858</v>
      </c>
      <c r="G252" s="81">
        <v>34699</v>
      </c>
      <c r="H252" s="82">
        <f t="shared" ca="1" si="3"/>
        <v>15</v>
      </c>
      <c r="I252" s="83" t="s">
        <v>1859</v>
      </c>
      <c r="J252" s="84">
        <v>75120</v>
      </c>
      <c r="K252" s="85">
        <v>5</v>
      </c>
    </row>
    <row r="253" spans="1:11" x14ac:dyDescent="0.2">
      <c r="A253" s="74" t="s">
        <v>2451</v>
      </c>
      <c r="B253" s="79" t="s">
        <v>2149</v>
      </c>
      <c r="C253" s="74" t="s">
        <v>1871</v>
      </c>
      <c r="D253" s="80">
        <v>596008829</v>
      </c>
      <c r="E253" s="80">
        <v>9198721709</v>
      </c>
      <c r="F253" s="74" t="s">
        <v>1857</v>
      </c>
      <c r="G253" s="81">
        <v>34701</v>
      </c>
      <c r="H253" s="82">
        <f t="shared" ca="1" si="3"/>
        <v>15</v>
      </c>
      <c r="I253" s="83"/>
      <c r="J253" s="84">
        <v>45050</v>
      </c>
      <c r="K253" s="85">
        <v>1</v>
      </c>
    </row>
    <row r="254" spans="1:11" x14ac:dyDescent="0.2">
      <c r="A254" s="74" t="s">
        <v>2515</v>
      </c>
      <c r="B254" s="79" t="s">
        <v>2149</v>
      </c>
      <c r="C254" s="74" t="s">
        <v>1871</v>
      </c>
      <c r="D254" s="80">
        <v>993383806</v>
      </c>
      <c r="E254" s="80">
        <v>2521810581</v>
      </c>
      <c r="F254" s="74" t="s">
        <v>1864</v>
      </c>
      <c r="G254" s="81">
        <v>34757</v>
      </c>
      <c r="H254" s="82">
        <f t="shared" ca="1" si="3"/>
        <v>15</v>
      </c>
      <c r="I254" s="83"/>
      <c r="J254" s="84">
        <v>37612</v>
      </c>
      <c r="K254" s="85">
        <v>4</v>
      </c>
    </row>
    <row r="255" spans="1:11" x14ac:dyDescent="0.2">
      <c r="A255" s="74" t="s">
        <v>2515</v>
      </c>
      <c r="B255" s="79" t="s">
        <v>2149</v>
      </c>
      <c r="C255" s="74" t="s">
        <v>1871</v>
      </c>
      <c r="D255" s="80">
        <v>993383806</v>
      </c>
      <c r="E255" s="80">
        <v>2521810581</v>
      </c>
      <c r="F255" s="74" t="s">
        <v>1864</v>
      </c>
      <c r="G255" s="81">
        <v>34757</v>
      </c>
      <c r="H255" s="82">
        <f t="shared" ca="1" si="3"/>
        <v>15</v>
      </c>
      <c r="I255" s="83"/>
      <c r="J255" s="84">
        <v>37612</v>
      </c>
      <c r="K255" s="85">
        <v>4</v>
      </c>
    </row>
    <row r="256" spans="1:11" x14ac:dyDescent="0.2">
      <c r="A256" s="74" t="s">
        <v>2387</v>
      </c>
      <c r="B256" s="79" t="s">
        <v>2149</v>
      </c>
      <c r="C256" s="74" t="s">
        <v>1871</v>
      </c>
      <c r="D256" s="80">
        <v>504914685</v>
      </c>
      <c r="E256" s="80">
        <v>9195250630</v>
      </c>
      <c r="F256" s="74" t="s">
        <v>1858</v>
      </c>
      <c r="G256" s="81">
        <v>34774</v>
      </c>
      <c r="H256" s="82">
        <f t="shared" ca="1" si="3"/>
        <v>15</v>
      </c>
      <c r="I256" s="83" t="s">
        <v>1859</v>
      </c>
      <c r="J256" s="84">
        <v>33210</v>
      </c>
      <c r="K256" s="85">
        <v>4</v>
      </c>
    </row>
    <row r="257" spans="1:11" x14ac:dyDescent="0.2">
      <c r="A257" s="74" t="s">
        <v>2470</v>
      </c>
      <c r="B257" s="79" t="s">
        <v>26</v>
      </c>
      <c r="C257" s="74" t="s">
        <v>1871</v>
      </c>
      <c r="D257" s="80">
        <v>462995574</v>
      </c>
      <c r="E257" s="80">
        <v>2523431009</v>
      </c>
      <c r="F257" s="74" t="s">
        <v>1858</v>
      </c>
      <c r="G257" s="81">
        <v>34791</v>
      </c>
      <c r="H257" s="82">
        <f t="shared" ca="1" si="3"/>
        <v>15</v>
      </c>
      <c r="I257" s="83" t="s">
        <v>1859</v>
      </c>
      <c r="J257" s="84">
        <v>88240</v>
      </c>
      <c r="K257" s="85">
        <v>5</v>
      </c>
    </row>
    <row r="258" spans="1:11" x14ac:dyDescent="0.2">
      <c r="A258" s="74" t="s">
        <v>2525</v>
      </c>
      <c r="B258" s="79" t="s">
        <v>1850</v>
      </c>
      <c r="C258" s="74" t="s">
        <v>1871</v>
      </c>
      <c r="D258" s="80">
        <v>354619285</v>
      </c>
      <c r="E258" s="80">
        <v>2526657361</v>
      </c>
      <c r="F258" s="74" t="s">
        <v>1858</v>
      </c>
      <c r="G258" s="81">
        <v>34812</v>
      </c>
      <c r="H258" s="82">
        <f t="shared" ref="H258:H321" ca="1" si="4">DATEDIF(G258,TODAY(),"Y")</f>
        <v>15</v>
      </c>
      <c r="I258" s="83" t="s">
        <v>1862</v>
      </c>
      <c r="J258" s="84">
        <v>22660</v>
      </c>
      <c r="K258" s="85">
        <v>2</v>
      </c>
    </row>
    <row r="259" spans="1:11" x14ac:dyDescent="0.2">
      <c r="A259" s="74" t="s">
        <v>2485</v>
      </c>
      <c r="B259" s="79" t="s">
        <v>26</v>
      </c>
      <c r="C259" s="74" t="s">
        <v>1871</v>
      </c>
      <c r="D259" s="80">
        <v>569701716</v>
      </c>
      <c r="E259" s="80">
        <v>2527461285</v>
      </c>
      <c r="F259" s="74" t="s">
        <v>1861</v>
      </c>
      <c r="G259" s="81">
        <v>34867</v>
      </c>
      <c r="H259" s="82">
        <f t="shared" ca="1" si="4"/>
        <v>15</v>
      </c>
      <c r="I259" s="83" t="s">
        <v>1865</v>
      </c>
      <c r="J259" s="84">
        <v>21670</v>
      </c>
      <c r="K259" s="85">
        <v>2</v>
      </c>
    </row>
    <row r="260" spans="1:11" x14ac:dyDescent="0.2">
      <c r="A260" s="74" t="s">
        <v>2489</v>
      </c>
      <c r="B260" s="79" t="s">
        <v>25</v>
      </c>
      <c r="C260" s="74" t="s">
        <v>1871</v>
      </c>
      <c r="D260" s="80">
        <v>923123594</v>
      </c>
      <c r="E260" s="80">
        <v>2528669137</v>
      </c>
      <c r="F260" s="74" t="s">
        <v>1858</v>
      </c>
      <c r="G260" s="81">
        <v>34888</v>
      </c>
      <c r="H260" s="82">
        <f t="shared" ca="1" si="4"/>
        <v>15</v>
      </c>
      <c r="I260" s="83" t="s">
        <v>1860</v>
      </c>
      <c r="J260" s="84">
        <v>81400</v>
      </c>
      <c r="K260" s="85">
        <v>2</v>
      </c>
    </row>
    <row r="261" spans="1:11" x14ac:dyDescent="0.2">
      <c r="A261" s="74" t="s">
        <v>2393</v>
      </c>
      <c r="B261" s="79" t="s">
        <v>26</v>
      </c>
      <c r="C261" s="74" t="s">
        <v>1871</v>
      </c>
      <c r="D261" s="80">
        <v>984570981</v>
      </c>
      <c r="E261" s="80">
        <v>2528155179</v>
      </c>
      <c r="F261" s="74" t="s">
        <v>1861</v>
      </c>
      <c r="G261" s="81">
        <v>34959</v>
      </c>
      <c r="H261" s="82">
        <f t="shared" ca="1" si="4"/>
        <v>15</v>
      </c>
      <c r="I261" s="83" t="s">
        <v>1863</v>
      </c>
      <c r="J261" s="84">
        <v>48190</v>
      </c>
      <c r="K261" s="85">
        <v>1</v>
      </c>
    </row>
    <row r="262" spans="1:11" x14ac:dyDescent="0.2">
      <c r="A262" s="74" t="s">
        <v>2393</v>
      </c>
      <c r="B262" s="79" t="s">
        <v>26</v>
      </c>
      <c r="C262" s="74" t="s">
        <v>1871</v>
      </c>
      <c r="D262" s="80">
        <v>984570981</v>
      </c>
      <c r="E262" s="80">
        <v>2528155179</v>
      </c>
      <c r="F262" s="74" t="s">
        <v>1861</v>
      </c>
      <c r="G262" s="81">
        <v>34959</v>
      </c>
      <c r="H262" s="82">
        <f t="shared" ca="1" si="4"/>
        <v>15</v>
      </c>
      <c r="I262" s="83" t="s">
        <v>1863</v>
      </c>
      <c r="J262" s="84">
        <v>48190</v>
      </c>
      <c r="K262" s="85">
        <v>1</v>
      </c>
    </row>
    <row r="263" spans="1:11" x14ac:dyDescent="0.2">
      <c r="A263" s="74" t="s">
        <v>2454</v>
      </c>
      <c r="B263" s="79" t="s">
        <v>26</v>
      </c>
      <c r="C263" s="74" t="s">
        <v>1871</v>
      </c>
      <c r="D263" s="80">
        <v>931105030</v>
      </c>
      <c r="E263" s="80">
        <v>9191397811</v>
      </c>
      <c r="F263" s="74" t="s">
        <v>1858</v>
      </c>
      <c r="G263" s="81">
        <v>34963</v>
      </c>
      <c r="H263" s="82">
        <f t="shared" ca="1" si="4"/>
        <v>15</v>
      </c>
      <c r="I263" s="83" t="s">
        <v>1863</v>
      </c>
      <c r="J263" s="84">
        <v>61330</v>
      </c>
      <c r="K263" s="85">
        <v>4</v>
      </c>
    </row>
    <row r="264" spans="1:11" x14ac:dyDescent="0.2">
      <c r="A264" s="74" t="s">
        <v>2480</v>
      </c>
      <c r="B264" s="79" t="s">
        <v>2149</v>
      </c>
      <c r="C264" s="74" t="s">
        <v>1871</v>
      </c>
      <c r="D264" s="80">
        <v>969216994</v>
      </c>
      <c r="E264" s="80">
        <v>2528973095</v>
      </c>
      <c r="F264" s="74" t="s">
        <v>1857</v>
      </c>
      <c r="G264" s="81">
        <v>34973</v>
      </c>
      <c r="H264" s="82">
        <f t="shared" ca="1" si="4"/>
        <v>15</v>
      </c>
      <c r="I264" s="83"/>
      <c r="J264" s="84">
        <v>25130</v>
      </c>
      <c r="K264" s="85">
        <v>5</v>
      </c>
    </row>
    <row r="265" spans="1:11" x14ac:dyDescent="0.2">
      <c r="A265" s="74" t="s">
        <v>2474</v>
      </c>
      <c r="B265" s="79" t="s">
        <v>26</v>
      </c>
      <c r="C265" s="74" t="s">
        <v>1871</v>
      </c>
      <c r="D265" s="80">
        <v>506577536</v>
      </c>
      <c r="E265" s="80">
        <v>2524999647</v>
      </c>
      <c r="F265" s="74" t="s">
        <v>1864</v>
      </c>
      <c r="G265" s="81">
        <v>34995</v>
      </c>
      <c r="H265" s="82">
        <f t="shared" ca="1" si="4"/>
        <v>15</v>
      </c>
      <c r="I265" s="83"/>
      <c r="J265" s="84">
        <v>9424</v>
      </c>
      <c r="K265" s="85">
        <v>4</v>
      </c>
    </row>
    <row r="266" spans="1:11" x14ac:dyDescent="0.2">
      <c r="A266" s="74" t="s">
        <v>2462</v>
      </c>
      <c r="B266" s="79" t="s">
        <v>28</v>
      </c>
      <c r="C266" s="74" t="s">
        <v>1871</v>
      </c>
      <c r="D266" s="80">
        <v>475517002</v>
      </c>
      <c r="E266" s="80">
        <v>2523909820</v>
      </c>
      <c r="F266" s="74" t="s">
        <v>1858</v>
      </c>
      <c r="G266" s="81">
        <v>35008</v>
      </c>
      <c r="H266" s="82">
        <f t="shared" ca="1" si="4"/>
        <v>15</v>
      </c>
      <c r="I266" s="83" t="s">
        <v>1863</v>
      </c>
      <c r="J266" s="84">
        <v>68750</v>
      </c>
      <c r="K266" s="85">
        <v>1</v>
      </c>
    </row>
    <row r="267" spans="1:11" x14ac:dyDescent="0.2">
      <c r="A267" s="74" t="s">
        <v>2452</v>
      </c>
      <c r="B267" s="79" t="s">
        <v>28</v>
      </c>
      <c r="C267" s="74" t="s">
        <v>1871</v>
      </c>
      <c r="D267" s="80">
        <v>319449613</v>
      </c>
      <c r="E267" s="80">
        <v>2523454032</v>
      </c>
      <c r="F267" s="74" t="s">
        <v>1858</v>
      </c>
      <c r="G267" s="81">
        <v>35022</v>
      </c>
      <c r="H267" s="82">
        <f t="shared" ca="1" si="4"/>
        <v>14</v>
      </c>
      <c r="I267" s="83" t="s">
        <v>1865</v>
      </c>
      <c r="J267" s="84">
        <v>37760</v>
      </c>
      <c r="K267" s="85">
        <v>2</v>
      </c>
    </row>
    <row r="268" spans="1:11" x14ac:dyDescent="0.2">
      <c r="A268" s="74" t="s">
        <v>2466</v>
      </c>
      <c r="B268" s="79" t="s">
        <v>156</v>
      </c>
      <c r="C268" s="74" t="s">
        <v>1871</v>
      </c>
      <c r="D268" s="80">
        <v>596641549</v>
      </c>
      <c r="E268" s="80">
        <v>9196194175</v>
      </c>
      <c r="F268" s="74" t="s">
        <v>1857</v>
      </c>
      <c r="G268" s="81">
        <v>35040</v>
      </c>
      <c r="H268" s="82">
        <f t="shared" ca="1" si="4"/>
        <v>14</v>
      </c>
      <c r="I268" s="83"/>
      <c r="J268" s="84">
        <v>27380</v>
      </c>
      <c r="K268" s="85">
        <v>3</v>
      </c>
    </row>
    <row r="269" spans="1:11" x14ac:dyDescent="0.2">
      <c r="A269" s="74" t="s">
        <v>2472</v>
      </c>
      <c r="B269" s="79" t="s">
        <v>28</v>
      </c>
      <c r="C269" s="74" t="s">
        <v>1871</v>
      </c>
      <c r="D269" s="80">
        <v>110547055</v>
      </c>
      <c r="E269" s="80">
        <v>2526966637</v>
      </c>
      <c r="F269" s="74" t="s">
        <v>1861</v>
      </c>
      <c r="G269" s="81">
        <v>35050</v>
      </c>
      <c r="H269" s="82">
        <f t="shared" ca="1" si="4"/>
        <v>14</v>
      </c>
      <c r="I269" s="83" t="s">
        <v>1863</v>
      </c>
      <c r="J269" s="84">
        <v>11065</v>
      </c>
      <c r="K269" s="85">
        <v>1</v>
      </c>
    </row>
    <row r="270" spans="1:11" x14ac:dyDescent="0.2">
      <c r="A270" s="74" t="s">
        <v>2428</v>
      </c>
      <c r="B270" s="79" t="s">
        <v>2149</v>
      </c>
      <c r="C270" s="74" t="s">
        <v>1871</v>
      </c>
      <c r="D270" s="80">
        <v>177332873</v>
      </c>
      <c r="E270" s="80">
        <v>9195915044</v>
      </c>
      <c r="F270" s="74" t="s">
        <v>1858</v>
      </c>
      <c r="G270" s="81">
        <v>35103</v>
      </c>
      <c r="H270" s="82">
        <f t="shared" ca="1" si="4"/>
        <v>14</v>
      </c>
      <c r="I270" s="83" t="s">
        <v>1859</v>
      </c>
      <c r="J270" s="84">
        <v>40060</v>
      </c>
      <c r="K270" s="85">
        <v>3</v>
      </c>
    </row>
    <row r="271" spans="1:11" x14ac:dyDescent="0.2">
      <c r="A271" s="74" t="s">
        <v>2478</v>
      </c>
      <c r="B271" s="79" t="s">
        <v>28</v>
      </c>
      <c r="C271" s="74" t="s">
        <v>1871</v>
      </c>
      <c r="D271" s="80">
        <v>594680949</v>
      </c>
      <c r="E271" s="80">
        <v>9192375580</v>
      </c>
      <c r="F271" s="74" t="s">
        <v>1861</v>
      </c>
      <c r="G271" s="81">
        <v>35112</v>
      </c>
      <c r="H271" s="82">
        <f t="shared" ca="1" si="4"/>
        <v>14</v>
      </c>
      <c r="I271" s="83" t="s">
        <v>1863</v>
      </c>
      <c r="J271" s="84">
        <v>17270</v>
      </c>
      <c r="K271" s="85">
        <v>5</v>
      </c>
    </row>
    <row r="272" spans="1:11" x14ac:dyDescent="0.2">
      <c r="A272" s="74" t="s">
        <v>2491</v>
      </c>
      <c r="B272" s="79" t="s">
        <v>28</v>
      </c>
      <c r="C272" s="74" t="s">
        <v>1871</v>
      </c>
      <c r="D272" s="80">
        <v>559376297</v>
      </c>
      <c r="E272" s="80">
        <v>9194888110</v>
      </c>
      <c r="F272" s="74" t="s">
        <v>1858</v>
      </c>
      <c r="G272" s="81">
        <v>35121</v>
      </c>
      <c r="H272" s="82">
        <f t="shared" ca="1" si="4"/>
        <v>14</v>
      </c>
      <c r="I272" s="83" t="s">
        <v>1859</v>
      </c>
      <c r="J272" s="84">
        <v>35820</v>
      </c>
      <c r="K272" s="85">
        <v>2</v>
      </c>
    </row>
    <row r="273" spans="1:11" x14ac:dyDescent="0.2">
      <c r="A273" s="74" t="s">
        <v>2502</v>
      </c>
      <c r="B273" s="79" t="s">
        <v>1850</v>
      </c>
      <c r="C273" s="74" t="s">
        <v>1871</v>
      </c>
      <c r="D273" s="80">
        <v>772163640</v>
      </c>
      <c r="E273" s="80">
        <v>9192474315</v>
      </c>
      <c r="F273" s="74" t="s">
        <v>1858</v>
      </c>
      <c r="G273" s="81">
        <v>35134</v>
      </c>
      <c r="H273" s="82">
        <f t="shared" ca="1" si="4"/>
        <v>14</v>
      </c>
      <c r="I273" s="83" t="s">
        <v>1859</v>
      </c>
      <c r="J273" s="84">
        <v>67280</v>
      </c>
      <c r="K273" s="85">
        <v>3</v>
      </c>
    </row>
    <row r="274" spans="1:11" x14ac:dyDescent="0.2">
      <c r="A274" s="74" t="s">
        <v>2497</v>
      </c>
      <c r="B274" s="79" t="s">
        <v>26</v>
      </c>
      <c r="C274" s="74" t="s">
        <v>1871</v>
      </c>
      <c r="D274" s="80">
        <v>384454025</v>
      </c>
      <c r="E274" s="80">
        <v>2522064219</v>
      </c>
      <c r="F274" s="74" t="s">
        <v>1857</v>
      </c>
      <c r="G274" s="81">
        <v>35145</v>
      </c>
      <c r="H274" s="82">
        <f t="shared" ca="1" si="4"/>
        <v>14</v>
      </c>
      <c r="I274" s="83"/>
      <c r="J274" s="84">
        <v>23810</v>
      </c>
      <c r="K274" s="85">
        <v>4</v>
      </c>
    </row>
    <row r="275" spans="1:11" x14ac:dyDescent="0.2">
      <c r="A275" s="74" t="s">
        <v>2465</v>
      </c>
      <c r="B275" s="79" t="s">
        <v>26</v>
      </c>
      <c r="C275" s="74" t="s">
        <v>1871</v>
      </c>
      <c r="D275" s="80">
        <v>698869555</v>
      </c>
      <c r="E275" s="80">
        <v>2526052545</v>
      </c>
      <c r="F275" s="74" t="s">
        <v>1861</v>
      </c>
      <c r="G275" s="81">
        <v>35193</v>
      </c>
      <c r="H275" s="82">
        <f t="shared" ca="1" si="4"/>
        <v>14</v>
      </c>
      <c r="I275" s="83" t="s">
        <v>1865</v>
      </c>
      <c r="J275" s="84">
        <v>41615</v>
      </c>
      <c r="K275" s="85">
        <v>1</v>
      </c>
    </row>
    <row r="276" spans="1:11" x14ac:dyDescent="0.2">
      <c r="A276" s="74" t="s">
        <v>2505</v>
      </c>
      <c r="B276" s="79" t="s">
        <v>26</v>
      </c>
      <c r="C276" s="74" t="s">
        <v>1871</v>
      </c>
      <c r="D276" s="80">
        <v>914326052</v>
      </c>
      <c r="E276" s="80">
        <v>2524249228</v>
      </c>
      <c r="F276" s="74" t="s">
        <v>1858</v>
      </c>
      <c r="G276" s="81">
        <v>35225</v>
      </c>
      <c r="H276" s="82">
        <f t="shared" ca="1" si="4"/>
        <v>14</v>
      </c>
      <c r="I276" s="83" t="s">
        <v>1859</v>
      </c>
      <c r="J276" s="84">
        <v>76192</v>
      </c>
      <c r="K276" s="85">
        <v>4</v>
      </c>
    </row>
    <row r="277" spans="1:11" x14ac:dyDescent="0.2">
      <c r="A277" s="74" t="s">
        <v>2496</v>
      </c>
      <c r="B277" s="79" t="s">
        <v>2149</v>
      </c>
      <c r="C277" s="74" t="s">
        <v>1871</v>
      </c>
      <c r="D277" s="80">
        <v>396727504</v>
      </c>
      <c r="E277" s="80">
        <v>9193204992</v>
      </c>
      <c r="F277" s="74" t="s">
        <v>1857</v>
      </c>
      <c r="G277" s="81">
        <v>35290</v>
      </c>
      <c r="H277" s="82">
        <f t="shared" ca="1" si="4"/>
        <v>14</v>
      </c>
      <c r="I277" s="83"/>
      <c r="J277" s="84">
        <v>41840</v>
      </c>
      <c r="K277" s="85">
        <v>2</v>
      </c>
    </row>
    <row r="278" spans="1:11" x14ac:dyDescent="0.2">
      <c r="A278" s="74" t="s">
        <v>2516</v>
      </c>
      <c r="B278" s="79" t="s">
        <v>28</v>
      </c>
      <c r="C278" s="74" t="s">
        <v>1871</v>
      </c>
      <c r="D278" s="80">
        <v>356242235</v>
      </c>
      <c r="E278" s="80">
        <v>2521667727</v>
      </c>
      <c r="F278" s="74" t="s">
        <v>1861</v>
      </c>
      <c r="G278" s="81">
        <v>35294</v>
      </c>
      <c r="H278" s="82">
        <f t="shared" ca="1" si="4"/>
        <v>14</v>
      </c>
      <c r="I278" s="83" t="s">
        <v>1863</v>
      </c>
      <c r="J278" s="84">
        <v>46710</v>
      </c>
      <c r="K278" s="85">
        <v>3</v>
      </c>
    </row>
    <row r="279" spans="1:11" x14ac:dyDescent="0.2">
      <c r="A279" s="74" t="s">
        <v>2531</v>
      </c>
      <c r="B279" s="79" t="s">
        <v>26</v>
      </c>
      <c r="C279" s="74" t="s">
        <v>1871</v>
      </c>
      <c r="D279" s="80">
        <v>257249459</v>
      </c>
      <c r="E279" s="80">
        <v>9197775023</v>
      </c>
      <c r="F279" s="74" t="s">
        <v>1857</v>
      </c>
      <c r="G279" s="81">
        <v>35327</v>
      </c>
      <c r="H279" s="82">
        <f t="shared" ca="1" si="4"/>
        <v>14</v>
      </c>
      <c r="I279" s="83"/>
      <c r="J279" s="84">
        <v>57600</v>
      </c>
      <c r="K279" s="85">
        <v>3</v>
      </c>
    </row>
    <row r="280" spans="1:11" x14ac:dyDescent="0.2">
      <c r="A280" s="74" t="s">
        <v>2484</v>
      </c>
      <c r="B280" s="79" t="s">
        <v>1850</v>
      </c>
      <c r="C280" s="74" t="s">
        <v>1871</v>
      </c>
      <c r="D280" s="80">
        <v>353414196</v>
      </c>
      <c r="E280" s="80">
        <v>2528159919</v>
      </c>
      <c r="F280" s="74" t="s">
        <v>1858</v>
      </c>
      <c r="G280" s="81">
        <v>35388</v>
      </c>
      <c r="H280" s="82">
        <f t="shared" ca="1" si="4"/>
        <v>13</v>
      </c>
      <c r="I280" s="83" t="s">
        <v>1865</v>
      </c>
      <c r="J280" s="84">
        <v>23650</v>
      </c>
      <c r="K280" s="85">
        <v>1</v>
      </c>
    </row>
    <row r="281" spans="1:11" x14ac:dyDescent="0.2">
      <c r="A281" s="74" t="s">
        <v>2501</v>
      </c>
      <c r="B281" s="79" t="s">
        <v>2149</v>
      </c>
      <c r="C281" s="74" t="s">
        <v>1871</v>
      </c>
      <c r="D281" s="80">
        <v>826450563</v>
      </c>
      <c r="E281" s="80">
        <v>9196607355</v>
      </c>
      <c r="F281" s="74" t="s">
        <v>1857</v>
      </c>
      <c r="G281" s="81">
        <v>35394</v>
      </c>
      <c r="H281" s="82">
        <f t="shared" ca="1" si="4"/>
        <v>13</v>
      </c>
      <c r="I281" s="83"/>
      <c r="J281" s="84">
        <v>57760</v>
      </c>
      <c r="K281" s="85">
        <v>3</v>
      </c>
    </row>
    <row r="282" spans="1:11" x14ac:dyDescent="0.2">
      <c r="A282" s="74" t="s">
        <v>2404</v>
      </c>
      <c r="B282" s="79" t="s">
        <v>28</v>
      </c>
      <c r="C282" s="74" t="s">
        <v>1871</v>
      </c>
      <c r="D282" s="80">
        <v>589649495</v>
      </c>
      <c r="E282" s="80">
        <v>2524248455</v>
      </c>
      <c r="F282" s="74" t="s">
        <v>1858</v>
      </c>
      <c r="G282" s="81">
        <v>35397</v>
      </c>
      <c r="H282" s="82">
        <f t="shared" ca="1" si="4"/>
        <v>13</v>
      </c>
      <c r="I282" s="83" t="s">
        <v>1860</v>
      </c>
      <c r="J282" s="84">
        <v>38870</v>
      </c>
      <c r="K282" s="85">
        <v>2</v>
      </c>
    </row>
    <row r="283" spans="1:11" x14ac:dyDescent="0.2">
      <c r="A283" s="74" t="s">
        <v>2373</v>
      </c>
      <c r="B283" s="79" t="s">
        <v>28</v>
      </c>
      <c r="C283" s="74" t="s">
        <v>1871</v>
      </c>
      <c r="D283" s="80">
        <v>130619578</v>
      </c>
      <c r="E283" s="80">
        <v>9195057530</v>
      </c>
      <c r="F283" s="74" t="s">
        <v>1857</v>
      </c>
      <c r="G283" s="81">
        <v>35408</v>
      </c>
      <c r="H283" s="82">
        <f t="shared" ca="1" si="4"/>
        <v>13</v>
      </c>
      <c r="I283" s="83"/>
      <c r="J283" s="84">
        <v>89520</v>
      </c>
      <c r="K283" s="85">
        <v>5</v>
      </c>
    </row>
    <row r="284" spans="1:11" x14ac:dyDescent="0.2">
      <c r="A284" s="74" t="s">
        <v>2504</v>
      </c>
      <c r="B284" s="79" t="s">
        <v>28</v>
      </c>
      <c r="C284" s="74" t="s">
        <v>1871</v>
      </c>
      <c r="D284" s="80">
        <v>251824309</v>
      </c>
      <c r="E284" s="80">
        <v>9197950668</v>
      </c>
      <c r="F284" s="74" t="s">
        <v>1857</v>
      </c>
      <c r="G284" s="81">
        <v>35419</v>
      </c>
      <c r="H284" s="82">
        <f t="shared" ca="1" si="4"/>
        <v>13</v>
      </c>
      <c r="I284" s="83"/>
      <c r="J284" s="84">
        <v>45420</v>
      </c>
      <c r="K284" s="85">
        <v>1</v>
      </c>
    </row>
    <row r="285" spans="1:11" x14ac:dyDescent="0.2">
      <c r="A285" s="74" t="s">
        <v>2383</v>
      </c>
      <c r="B285" s="79" t="s">
        <v>28</v>
      </c>
      <c r="C285" s="74" t="s">
        <v>1871</v>
      </c>
      <c r="D285" s="80">
        <v>635767088</v>
      </c>
      <c r="E285" s="80">
        <v>2522153322</v>
      </c>
      <c r="F285" s="74" t="s">
        <v>1857</v>
      </c>
      <c r="G285" s="81">
        <v>35667</v>
      </c>
      <c r="H285" s="82">
        <f t="shared" ca="1" si="4"/>
        <v>13</v>
      </c>
      <c r="I285" s="83"/>
      <c r="J285" s="84">
        <v>68510</v>
      </c>
      <c r="K285" s="85">
        <v>5</v>
      </c>
    </row>
    <row r="286" spans="1:11" x14ac:dyDescent="0.2">
      <c r="A286" s="74" t="s">
        <v>2369</v>
      </c>
      <c r="B286" s="79" t="s">
        <v>28</v>
      </c>
      <c r="C286" s="74" t="s">
        <v>1871</v>
      </c>
      <c r="D286" s="80">
        <v>894030119</v>
      </c>
      <c r="E286" s="80">
        <v>2528652588</v>
      </c>
      <c r="F286" s="74" t="s">
        <v>1858</v>
      </c>
      <c r="G286" s="81">
        <v>35758</v>
      </c>
      <c r="H286" s="82">
        <f t="shared" ca="1" si="4"/>
        <v>12</v>
      </c>
      <c r="I286" s="83" t="s">
        <v>1862</v>
      </c>
      <c r="J286" s="84">
        <v>66010</v>
      </c>
      <c r="K286" s="85">
        <v>5</v>
      </c>
    </row>
    <row r="287" spans="1:11" x14ac:dyDescent="0.2">
      <c r="A287" s="74" t="s">
        <v>2380</v>
      </c>
      <c r="B287" s="79" t="s">
        <v>2149</v>
      </c>
      <c r="C287" s="74" t="s">
        <v>1871</v>
      </c>
      <c r="D287" s="80">
        <v>312019803</v>
      </c>
      <c r="E287" s="80">
        <v>9197961953</v>
      </c>
      <c r="F287" s="74" t="s">
        <v>1858</v>
      </c>
      <c r="G287" s="81">
        <v>35919</v>
      </c>
      <c r="H287" s="82">
        <f t="shared" ca="1" si="4"/>
        <v>12</v>
      </c>
      <c r="I287" s="83" t="s">
        <v>1863</v>
      </c>
      <c r="J287" s="84">
        <v>25310</v>
      </c>
      <c r="K287" s="85">
        <v>4</v>
      </c>
    </row>
    <row r="288" spans="1:11" x14ac:dyDescent="0.2">
      <c r="A288" s="74" t="s">
        <v>2445</v>
      </c>
      <c r="B288" s="79" t="s">
        <v>25</v>
      </c>
      <c r="C288" s="74" t="s">
        <v>1871</v>
      </c>
      <c r="D288" s="80">
        <v>311883362</v>
      </c>
      <c r="E288" s="80">
        <v>2526505454</v>
      </c>
      <c r="F288" s="74" t="s">
        <v>1857</v>
      </c>
      <c r="G288" s="81">
        <v>36016</v>
      </c>
      <c r="H288" s="82">
        <f t="shared" ca="1" si="4"/>
        <v>12</v>
      </c>
      <c r="I288" s="83"/>
      <c r="J288" s="84">
        <v>52770</v>
      </c>
      <c r="K288" s="85">
        <v>2</v>
      </c>
    </row>
    <row r="289" spans="1:11" x14ac:dyDescent="0.2">
      <c r="A289" s="74" t="s">
        <v>2375</v>
      </c>
      <c r="B289" s="79" t="s">
        <v>26</v>
      </c>
      <c r="C289" s="74" t="s">
        <v>1871</v>
      </c>
      <c r="D289" s="80">
        <v>213584397</v>
      </c>
      <c r="E289" s="80">
        <v>2524138160</v>
      </c>
      <c r="F289" s="74" t="s">
        <v>1858</v>
      </c>
      <c r="G289" s="81">
        <v>36021</v>
      </c>
      <c r="H289" s="82">
        <f t="shared" ca="1" si="4"/>
        <v>12</v>
      </c>
      <c r="I289" s="83" t="s">
        <v>1863</v>
      </c>
      <c r="J289" s="84">
        <v>62750</v>
      </c>
      <c r="K289" s="85">
        <v>3</v>
      </c>
    </row>
    <row r="290" spans="1:11" x14ac:dyDescent="0.2">
      <c r="A290" s="74" t="s">
        <v>2411</v>
      </c>
      <c r="B290" s="79" t="s">
        <v>28</v>
      </c>
      <c r="C290" s="74" t="s">
        <v>1871</v>
      </c>
      <c r="D290" s="80">
        <v>337943008</v>
      </c>
      <c r="E290" s="80">
        <v>2521257896</v>
      </c>
      <c r="F290" s="74" t="s">
        <v>1858</v>
      </c>
      <c r="G290" s="81">
        <v>36084</v>
      </c>
      <c r="H290" s="82">
        <f t="shared" ca="1" si="4"/>
        <v>12</v>
      </c>
      <c r="I290" s="83" t="s">
        <v>1859</v>
      </c>
      <c r="J290" s="84">
        <v>28970</v>
      </c>
      <c r="K290" s="85">
        <v>3</v>
      </c>
    </row>
    <row r="291" spans="1:11" x14ac:dyDescent="0.2">
      <c r="A291" s="74" t="s">
        <v>2431</v>
      </c>
      <c r="B291" s="79" t="s">
        <v>26</v>
      </c>
      <c r="C291" s="74" t="s">
        <v>1871</v>
      </c>
      <c r="D291" s="80">
        <v>512405919</v>
      </c>
      <c r="E291" s="80">
        <v>9195858234</v>
      </c>
      <c r="F291" s="74" t="s">
        <v>1858</v>
      </c>
      <c r="G291" s="81">
        <v>36126</v>
      </c>
      <c r="H291" s="82">
        <f t="shared" ca="1" si="4"/>
        <v>11</v>
      </c>
      <c r="I291" s="83" t="s">
        <v>1865</v>
      </c>
      <c r="J291" s="84">
        <v>64130</v>
      </c>
      <c r="K291" s="85">
        <v>1</v>
      </c>
    </row>
    <row r="292" spans="1:11" x14ac:dyDescent="0.2">
      <c r="A292" s="74" t="s">
        <v>2412</v>
      </c>
      <c r="B292" s="79" t="s">
        <v>26</v>
      </c>
      <c r="C292" s="74" t="s">
        <v>1871</v>
      </c>
      <c r="D292" s="80">
        <v>468053610</v>
      </c>
      <c r="E292" s="80">
        <v>2525344270</v>
      </c>
      <c r="F292" s="74" t="s">
        <v>1858</v>
      </c>
      <c r="G292" s="81">
        <v>36199</v>
      </c>
      <c r="H292" s="82">
        <f t="shared" ca="1" si="4"/>
        <v>11</v>
      </c>
      <c r="I292" s="83" t="s">
        <v>1863</v>
      </c>
      <c r="J292" s="84">
        <v>69080</v>
      </c>
      <c r="K292" s="85">
        <v>3</v>
      </c>
    </row>
    <row r="293" spans="1:11" x14ac:dyDescent="0.2">
      <c r="A293" s="74" t="s">
        <v>2407</v>
      </c>
      <c r="B293" s="79" t="s">
        <v>1850</v>
      </c>
      <c r="C293" s="74" t="s">
        <v>1871</v>
      </c>
      <c r="D293" s="80">
        <v>488831244</v>
      </c>
      <c r="E293" s="80">
        <v>9198979762</v>
      </c>
      <c r="F293" s="74" t="s">
        <v>1861</v>
      </c>
      <c r="G293" s="81">
        <v>36310</v>
      </c>
      <c r="H293" s="82">
        <f t="shared" ca="1" si="4"/>
        <v>11</v>
      </c>
      <c r="I293" s="83" t="s">
        <v>1859</v>
      </c>
      <c r="J293" s="84">
        <v>24460</v>
      </c>
      <c r="K293" s="85">
        <v>1</v>
      </c>
    </row>
    <row r="294" spans="1:11" x14ac:dyDescent="0.2">
      <c r="A294" s="74" t="s">
        <v>2427</v>
      </c>
      <c r="B294" s="79" t="s">
        <v>28</v>
      </c>
      <c r="C294" s="74" t="s">
        <v>1871</v>
      </c>
      <c r="D294" s="80">
        <v>948480407</v>
      </c>
      <c r="E294" s="80">
        <v>9191449596</v>
      </c>
      <c r="F294" s="74" t="s">
        <v>1857</v>
      </c>
      <c r="G294" s="81">
        <v>36324</v>
      </c>
      <c r="H294" s="82">
        <f t="shared" ca="1" si="4"/>
        <v>11</v>
      </c>
      <c r="I294" s="83"/>
      <c r="J294" s="84">
        <v>61370</v>
      </c>
      <c r="K294" s="85">
        <v>3</v>
      </c>
    </row>
    <row r="295" spans="1:11" x14ac:dyDescent="0.2">
      <c r="A295" s="74" t="s">
        <v>2397</v>
      </c>
      <c r="B295" s="79" t="s">
        <v>28</v>
      </c>
      <c r="C295" s="74" t="s">
        <v>1871</v>
      </c>
      <c r="D295" s="80">
        <v>167058119</v>
      </c>
      <c r="E295" s="80">
        <v>2527237007</v>
      </c>
      <c r="F295" s="74" t="s">
        <v>1864</v>
      </c>
      <c r="G295" s="81">
        <v>36420</v>
      </c>
      <c r="H295" s="82">
        <f t="shared" ca="1" si="4"/>
        <v>11</v>
      </c>
      <c r="I295" s="83"/>
      <c r="J295" s="84">
        <v>8892</v>
      </c>
      <c r="K295" s="85">
        <v>1</v>
      </c>
    </row>
    <row r="296" spans="1:11" x14ac:dyDescent="0.2">
      <c r="A296" s="74" t="s">
        <v>2409</v>
      </c>
      <c r="B296" s="79" t="s">
        <v>156</v>
      </c>
      <c r="C296" s="74" t="s">
        <v>1871</v>
      </c>
      <c r="D296" s="80">
        <v>143534593</v>
      </c>
      <c r="E296" s="80">
        <v>2527172882</v>
      </c>
      <c r="F296" s="74" t="s">
        <v>1857</v>
      </c>
      <c r="G296" s="81">
        <v>36510</v>
      </c>
      <c r="H296" s="82">
        <f t="shared" ca="1" si="4"/>
        <v>10</v>
      </c>
      <c r="I296" s="83"/>
      <c r="J296" s="84">
        <v>75420</v>
      </c>
      <c r="K296" s="85">
        <v>1</v>
      </c>
    </row>
    <row r="297" spans="1:11" x14ac:dyDescent="0.2">
      <c r="A297" s="74" t="s">
        <v>2499</v>
      </c>
      <c r="B297" s="79" t="s">
        <v>28</v>
      </c>
      <c r="C297" s="74" t="s">
        <v>1871</v>
      </c>
      <c r="D297" s="80">
        <v>903618594</v>
      </c>
      <c r="E297" s="80">
        <v>9194733288</v>
      </c>
      <c r="F297" s="74" t="s">
        <v>1858</v>
      </c>
      <c r="G297" s="81">
        <v>36556</v>
      </c>
      <c r="H297" s="82">
        <f t="shared" ca="1" si="4"/>
        <v>10</v>
      </c>
      <c r="I297" s="83" t="s">
        <v>1862</v>
      </c>
      <c r="J297" s="84">
        <v>54230</v>
      </c>
      <c r="K297" s="85">
        <v>5</v>
      </c>
    </row>
    <row r="298" spans="1:11" x14ac:dyDescent="0.2">
      <c r="A298" s="74" t="s">
        <v>2490</v>
      </c>
      <c r="B298" s="79" t="s">
        <v>156</v>
      </c>
      <c r="C298" s="74" t="s">
        <v>1871</v>
      </c>
      <c r="D298" s="80">
        <v>378189642</v>
      </c>
      <c r="E298" s="80">
        <v>2526228199</v>
      </c>
      <c r="F298" s="74" t="s">
        <v>1857</v>
      </c>
      <c r="G298" s="81">
        <v>36589</v>
      </c>
      <c r="H298" s="82">
        <f t="shared" ca="1" si="4"/>
        <v>10</v>
      </c>
      <c r="I298" s="83"/>
      <c r="J298" s="84">
        <v>64220</v>
      </c>
      <c r="K298" s="85">
        <v>5</v>
      </c>
    </row>
    <row r="299" spans="1:11" x14ac:dyDescent="0.2">
      <c r="A299" s="74" t="s">
        <v>2441</v>
      </c>
      <c r="B299" s="79" t="s">
        <v>156</v>
      </c>
      <c r="C299" s="74" t="s">
        <v>1871</v>
      </c>
      <c r="D299" s="80">
        <v>135965371</v>
      </c>
      <c r="E299" s="80">
        <v>9195592950</v>
      </c>
      <c r="F299" s="74" t="s">
        <v>1858</v>
      </c>
      <c r="G299" s="81">
        <v>36626</v>
      </c>
      <c r="H299" s="82">
        <f t="shared" ca="1" si="4"/>
        <v>10</v>
      </c>
      <c r="I299" s="83" t="s">
        <v>1863</v>
      </c>
      <c r="J299" s="84">
        <v>30920</v>
      </c>
      <c r="K299" s="85">
        <v>5</v>
      </c>
    </row>
    <row r="300" spans="1:11" x14ac:dyDescent="0.2">
      <c r="A300" s="74" t="s">
        <v>2481</v>
      </c>
      <c r="B300" s="79" t="s">
        <v>26</v>
      </c>
      <c r="C300" s="74" t="s">
        <v>1871</v>
      </c>
      <c r="D300" s="80">
        <v>708108747</v>
      </c>
      <c r="E300" s="80">
        <v>9192520526</v>
      </c>
      <c r="F300" s="74" t="s">
        <v>1858</v>
      </c>
      <c r="G300" s="81">
        <v>36633</v>
      </c>
      <c r="H300" s="82">
        <f t="shared" ca="1" si="4"/>
        <v>10</v>
      </c>
      <c r="I300" s="83" t="s">
        <v>1859</v>
      </c>
      <c r="J300" s="84">
        <v>75176</v>
      </c>
      <c r="K300" s="85">
        <v>3</v>
      </c>
    </row>
    <row r="301" spans="1:11" x14ac:dyDescent="0.2">
      <c r="A301" s="74" t="s">
        <v>2413</v>
      </c>
      <c r="B301" s="79" t="s">
        <v>28</v>
      </c>
      <c r="C301" s="74" t="s">
        <v>1871</v>
      </c>
      <c r="D301" s="80">
        <v>337370590</v>
      </c>
      <c r="E301" s="80">
        <v>9197046530</v>
      </c>
      <c r="F301" s="74" t="s">
        <v>1857</v>
      </c>
      <c r="G301" s="81">
        <v>36734</v>
      </c>
      <c r="H301" s="82">
        <f t="shared" ca="1" si="4"/>
        <v>10</v>
      </c>
      <c r="I301" s="83"/>
      <c r="J301" s="84">
        <v>57410</v>
      </c>
      <c r="K301" s="85">
        <v>2</v>
      </c>
    </row>
    <row r="302" spans="1:11" x14ac:dyDescent="0.2">
      <c r="A302" s="74" t="s">
        <v>2449</v>
      </c>
      <c r="B302" s="79" t="s">
        <v>28</v>
      </c>
      <c r="C302" s="74" t="s">
        <v>1871</v>
      </c>
      <c r="D302" s="80">
        <v>378281658</v>
      </c>
      <c r="E302" s="80">
        <v>9196705508</v>
      </c>
      <c r="F302" s="74" t="s">
        <v>1857</v>
      </c>
      <c r="G302" s="81">
        <v>36763</v>
      </c>
      <c r="H302" s="82">
        <f t="shared" ca="1" si="4"/>
        <v>10</v>
      </c>
      <c r="I302" s="83"/>
      <c r="J302" s="84">
        <v>39300</v>
      </c>
      <c r="K302" s="85">
        <v>2</v>
      </c>
    </row>
    <row r="303" spans="1:11" x14ac:dyDescent="0.2">
      <c r="A303" s="74" t="s">
        <v>2414</v>
      </c>
      <c r="B303" s="79" t="s">
        <v>1850</v>
      </c>
      <c r="C303" s="74" t="s">
        <v>1871</v>
      </c>
      <c r="D303" s="80">
        <v>684054281</v>
      </c>
      <c r="E303" s="80">
        <v>2522888726</v>
      </c>
      <c r="F303" s="74" t="s">
        <v>1858</v>
      </c>
      <c r="G303" s="81">
        <v>36836</v>
      </c>
      <c r="H303" s="82">
        <f t="shared" ca="1" si="4"/>
        <v>10</v>
      </c>
      <c r="I303" s="83" t="s">
        <v>1859</v>
      </c>
      <c r="J303" s="84">
        <v>47340</v>
      </c>
      <c r="K303" s="85">
        <v>2</v>
      </c>
    </row>
    <row r="304" spans="1:11" x14ac:dyDescent="0.2">
      <c r="A304" s="74" t="s">
        <v>2444</v>
      </c>
      <c r="B304" s="79" t="s">
        <v>1850</v>
      </c>
      <c r="C304" s="74" t="s">
        <v>1871</v>
      </c>
      <c r="D304" s="80">
        <v>361925033</v>
      </c>
      <c r="E304" s="80">
        <v>9196633751</v>
      </c>
      <c r="F304" s="74" t="s">
        <v>1857</v>
      </c>
      <c r="G304" s="81">
        <v>36979</v>
      </c>
      <c r="H304" s="82">
        <f t="shared" ca="1" si="4"/>
        <v>9</v>
      </c>
      <c r="I304" s="83"/>
      <c r="J304" s="84">
        <v>71830</v>
      </c>
      <c r="K304" s="85">
        <v>3</v>
      </c>
    </row>
    <row r="305" spans="1:11" x14ac:dyDescent="0.2">
      <c r="A305" s="74" t="s">
        <v>2476</v>
      </c>
      <c r="B305" s="79" t="s">
        <v>28</v>
      </c>
      <c r="C305" s="74" t="s">
        <v>1871</v>
      </c>
      <c r="D305" s="80">
        <v>399060898</v>
      </c>
      <c r="E305" s="80">
        <v>9195197037</v>
      </c>
      <c r="F305" s="74" t="s">
        <v>1857</v>
      </c>
      <c r="G305" s="81">
        <v>37011</v>
      </c>
      <c r="H305" s="82">
        <f t="shared" ca="1" si="4"/>
        <v>9</v>
      </c>
      <c r="I305" s="83"/>
      <c r="J305" s="84">
        <v>37980</v>
      </c>
      <c r="K305" s="85">
        <v>4</v>
      </c>
    </row>
    <row r="306" spans="1:11" x14ac:dyDescent="0.2">
      <c r="A306" s="74" t="s">
        <v>2450</v>
      </c>
      <c r="B306" s="79" t="s">
        <v>156</v>
      </c>
      <c r="C306" s="74" t="s">
        <v>1871</v>
      </c>
      <c r="D306" s="80">
        <v>590896401</v>
      </c>
      <c r="E306" s="80">
        <v>2523122603</v>
      </c>
      <c r="F306" s="74" t="s">
        <v>1858</v>
      </c>
      <c r="G306" s="81">
        <v>37011</v>
      </c>
      <c r="H306" s="82">
        <f t="shared" ca="1" si="4"/>
        <v>9</v>
      </c>
      <c r="I306" s="83" t="s">
        <v>1862</v>
      </c>
      <c r="J306" s="84">
        <v>70760</v>
      </c>
      <c r="K306" s="85">
        <v>1</v>
      </c>
    </row>
    <row r="307" spans="1:11" x14ac:dyDescent="0.2">
      <c r="A307" s="74" t="s">
        <v>2456</v>
      </c>
      <c r="B307" s="79" t="s">
        <v>28</v>
      </c>
      <c r="C307" s="74" t="s">
        <v>1871</v>
      </c>
      <c r="D307" s="80">
        <v>564908088</v>
      </c>
      <c r="E307" s="80">
        <v>9193386758</v>
      </c>
      <c r="F307" s="74" t="s">
        <v>1858</v>
      </c>
      <c r="G307" s="81">
        <v>37067</v>
      </c>
      <c r="H307" s="82">
        <f t="shared" ca="1" si="4"/>
        <v>9</v>
      </c>
      <c r="I307" s="83" t="s">
        <v>1859</v>
      </c>
      <c r="J307" s="84">
        <v>87760</v>
      </c>
      <c r="K307" s="85">
        <v>1</v>
      </c>
    </row>
    <row r="308" spans="1:11" x14ac:dyDescent="0.2">
      <c r="A308" s="74" t="s">
        <v>2389</v>
      </c>
      <c r="B308" s="79" t="s">
        <v>2149</v>
      </c>
      <c r="C308" s="74" t="s">
        <v>1871</v>
      </c>
      <c r="D308" s="80">
        <v>620336005</v>
      </c>
      <c r="E308" s="80">
        <v>9196422185</v>
      </c>
      <c r="F308" s="74" t="s">
        <v>1858</v>
      </c>
      <c r="G308" s="81">
        <v>37067</v>
      </c>
      <c r="H308" s="82">
        <f t="shared" ca="1" si="4"/>
        <v>9</v>
      </c>
      <c r="I308" s="83" t="s">
        <v>1859</v>
      </c>
      <c r="J308" s="84">
        <v>41060</v>
      </c>
      <c r="K308" s="85">
        <v>3</v>
      </c>
    </row>
    <row r="309" spans="1:11" x14ac:dyDescent="0.2">
      <c r="A309" s="74" t="s">
        <v>2477</v>
      </c>
      <c r="B309" s="79" t="s">
        <v>28</v>
      </c>
      <c r="C309" s="74" t="s">
        <v>1871</v>
      </c>
      <c r="D309" s="80">
        <v>412611335</v>
      </c>
      <c r="E309" s="80">
        <v>2525998691</v>
      </c>
      <c r="F309" s="74" t="s">
        <v>1857</v>
      </c>
      <c r="G309" s="81">
        <v>37197</v>
      </c>
      <c r="H309" s="82">
        <f t="shared" ca="1" si="4"/>
        <v>9</v>
      </c>
      <c r="I309" s="83"/>
      <c r="J309" s="84">
        <v>40940</v>
      </c>
      <c r="K309" s="85">
        <v>2</v>
      </c>
    </row>
    <row r="310" spans="1:11" x14ac:dyDescent="0.2">
      <c r="A310" s="74" t="s">
        <v>2400</v>
      </c>
      <c r="B310" s="79" t="s">
        <v>1850</v>
      </c>
      <c r="C310" s="74" t="s">
        <v>1871</v>
      </c>
      <c r="D310" s="80">
        <v>470935648</v>
      </c>
      <c r="E310" s="80">
        <v>9192053579</v>
      </c>
      <c r="F310" s="74" t="s">
        <v>1857</v>
      </c>
      <c r="G310" s="81">
        <v>37227</v>
      </c>
      <c r="H310" s="82">
        <f t="shared" ca="1" si="4"/>
        <v>8</v>
      </c>
      <c r="I310" s="83"/>
      <c r="J310" s="84">
        <v>39680</v>
      </c>
      <c r="K310" s="85">
        <v>1</v>
      </c>
    </row>
    <row r="311" spans="1:11" x14ac:dyDescent="0.2">
      <c r="A311" s="74" t="s">
        <v>2467</v>
      </c>
      <c r="B311" s="79" t="s">
        <v>28</v>
      </c>
      <c r="C311" s="74" t="s">
        <v>1871</v>
      </c>
      <c r="D311" s="80">
        <v>249929042</v>
      </c>
      <c r="E311" s="80">
        <v>2525790872</v>
      </c>
      <c r="F311" s="74" t="s">
        <v>1858</v>
      </c>
      <c r="G311" s="81">
        <v>37354</v>
      </c>
      <c r="H311" s="82">
        <f t="shared" ca="1" si="4"/>
        <v>8</v>
      </c>
      <c r="I311" s="83" t="s">
        <v>1859</v>
      </c>
      <c r="J311" s="84">
        <v>61060</v>
      </c>
      <c r="K311" s="85">
        <v>5</v>
      </c>
    </row>
    <row r="312" spans="1:11" x14ac:dyDescent="0.2">
      <c r="A312" s="74" t="s">
        <v>2403</v>
      </c>
      <c r="B312" s="79" t="s">
        <v>1850</v>
      </c>
      <c r="C312" s="74" t="s">
        <v>1871</v>
      </c>
      <c r="D312" s="80">
        <v>405396173</v>
      </c>
      <c r="E312" s="80">
        <v>2521777060</v>
      </c>
      <c r="F312" s="74" t="s">
        <v>1858</v>
      </c>
      <c r="G312" s="81">
        <v>37423</v>
      </c>
      <c r="H312" s="82">
        <f t="shared" ca="1" si="4"/>
        <v>8</v>
      </c>
      <c r="I312" s="83" t="s">
        <v>1860</v>
      </c>
      <c r="J312" s="84">
        <v>68710</v>
      </c>
      <c r="K312" s="85">
        <v>4</v>
      </c>
    </row>
    <row r="313" spans="1:11" x14ac:dyDescent="0.2">
      <c r="A313" s="74" t="s">
        <v>2459</v>
      </c>
      <c r="B313" s="79" t="s">
        <v>1850</v>
      </c>
      <c r="C313" s="74" t="s">
        <v>1871</v>
      </c>
      <c r="D313" s="80">
        <v>561968668</v>
      </c>
      <c r="E313" s="80">
        <v>2522433774</v>
      </c>
      <c r="F313" s="74" t="s">
        <v>1858</v>
      </c>
      <c r="G313" s="81">
        <v>37499</v>
      </c>
      <c r="H313" s="82">
        <f t="shared" ca="1" si="4"/>
        <v>8</v>
      </c>
      <c r="I313" s="83" t="s">
        <v>1862</v>
      </c>
      <c r="J313" s="84">
        <v>76584</v>
      </c>
      <c r="K313" s="85">
        <v>1</v>
      </c>
    </row>
    <row r="314" spans="1:11" x14ac:dyDescent="0.2">
      <c r="A314" s="74" t="s">
        <v>2374</v>
      </c>
      <c r="B314" s="79" t="s">
        <v>28</v>
      </c>
      <c r="C314" s="74" t="s">
        <v>1871</v>
      </c>
      <c r="D314" s="80">
        <v>914330398</v>
      </c>
      <c r="E314" s="80">
        <v>9193498222</v>
      </c>
      <c r="F314" s="74" t="s">
        <v>1858</v>
      </c>
      <c r="G314" s="81">
        <v>37511</v>
      </c>
      <c r="H314" s="82">
        <f t="shared" ca="1" si="4"/>
        <v>8</v>
      </c>
      <c r="I314" s="83" t="s">
        <v>1863</v>
      </c>
      <c r="J314" s="84">
        <v>65720</v>
      </c>
      <c r="K314" s="85">
        <v>1</v>
      </c>
    </row>
    <row r="315" spans="1:11" x14ac:dyDescent="0.2">
      <c r="A315" s="74" t="s">
        <v>2392</v>
      </c>
      <c r="B315" s="79" t="s">
        <v>28</v>
      </c>
      <c r="C315" s="74" t="s">
        <v>1871</v>
      </c>
      <c r="D315" s="80">
        <v>276980518</v>
      </c>
      <c r="E315" s="80">
        <v>9195267252</v>
      </c>
      <c r="F315" s="74" t="s">
        <v>1858</v>
      </c>
      <c r="G315" s="81">
        <v>37522</v>
      </c>
      <c r="H315" s="82">
        <f t="shared" ca="1" si="4"/>
        <v>8</v>
      </c>
      <c r="I315" s="83" t="s">
        <v>1860</v>
      </c>
      <c r="J315" s="84">
        <v>29420</v>
      </c>
      <c r="K315" s="85">
        <v>5</v>
      </c>
    </row>
    <row r="316" spans="1:11" x14ac:dyDescent="0.2">
      <c r="A316" s="74" t="s">
        <v>2482</v>
      </c>
      <c r="B316" s="79" t="s">
        <v>2149</v>
      </c>
      <c r="C316" s="74" t="s">
        <v>1871</v>
      </c>
      <c r="D316" s="80">
        <v>725737456</v>
      </c>
      <c r="E316" s="80">
        <v>9191847141</v>
      </c>
      <c r="F316" s="74" t="s">
        <v>1857</v>
      </c>
      <c r="G316" s="81">
        <v>37564</v>
      </c>
      <c r="H316" s="82">
        <f t="shared" ca="1" si="4"/>
        <v>8</v>
      </c>
      <c r="I316" s="83"/>
      <c r="J316" s="84">
        <v>59330</v>
      </c>
      <c r="K316" s="85">
        <v>4</v>
      </c>
    </row>
    <row r="317" spans="1:11" x14ac:dyDescent="0.2">
      <c r="A317" s="74" t="s">
        <v>2436</v>
      </c>
      <c r="B317" s="79" t="s">
        <v>25</v>
      </c>
      <c r="C317" s="74" t="s">
        <v>1871</v>
      </c>
      <c r="D317" s="80">
        <v>240272873</v>
      </c>
      <c r="E317" s="80">
        <v>9198912054</v>
      </c>
      <c r="F317" s="74" t="s">
        <v>1857</v>
      </c>
      <c r="G317" s="81">
        <v>37602</v>
      </c>
      <c r="H317" s="82">
        <f t="shared" ca="1" si="4"/>
        <v>7</v>
      </c>
      <c r="I317" s="83"/>
      <c r="J317" s="84">
        <v>80330</v>
      </c>
      <c r="K317" s="85">
        <v>4</v>
      </c>
    </row>
    <row r="318" spans="1:11" x14ac:dyDescent="0.2">
      <c r="A318" s="74" t="s">
        <v>2378</v>
      </c>
      <c r="B318" s="79" t="s">
        <v>1850</v>
      </c>
      <c r="C318" s="74" t="s">
        <v>1871</v>
      </c>
      <c r="D318" s="80">
        <v>328787467</v>
      </c>
      <c r="E318" s="80">
        <v>9194897618</v>
      </c>
      <c r="F318" s="74" t="s">
        <v>1864</v>
      </c>
      <c r="G318" s="81">
        <v>37777</v>
      </c>
      <c r="H318" s="82">
        <f t="shared" ca="1" si="4"/>
        <v>7</v>
      </c>
      <c r="I318" s="83"/>
      <c r="J318" s="84">
        <v>14416</v>
      </c>
      <c r="K318" s="85">
        <v>4</v>
      </c>
    </row>
    <row r="319" spans="1:11" x14ac:dyDescent="0.2">
      <c r="A319" s="74" t="s">
        <v>2401</v>
      </c>
      <c r="B319" s="79" t="s">
        <v>28</v>
      </c>
      <c r="C319" s="74" t="s">
        <v>1871</v>
      </c>
      <c r="D319" s="80">
        <v>114005397</v>
      </c>
      <c r="E319" s="80">
        <v>2524694617</v>
      </c>
      <c r="F319" s="74" t="s">
        <v>1857</v>
      </c>
      <c r="G319" s="81">
        <v>37879</v>
      </c>
      <c r="H319" s="82">
        <f t="shared" ca="1" si="4"/>
        <v>7</v>
      </c>
      <c r="I319" s="83"/>
      <c r="J319" s="84">
        <v>63850</v>
      </c>
      <c r="K319" s="85">
        <v>2</v>
      </c>
    </row>
    <row r="320" spans="1:11" x14ac:dyDescent="0.2">
      <c r="A320" s="74" t="s">
        <v>2460</v>
      </c>
      <c r="B320" s="79" t="s">
        <v>156</v>
      </c>
      <c r="C320" s="74" t="s">
        <v>1871</v>
      </c>
      <c r="D320" s="80">
        <v>858800513</v>
      </c>
      <c r="E320" s="80">
        <v>9193547588</v>
      </c>
      <c r="F320" s="74" t="s">
        <v>1858</v>
      </c>
      <c r="G320" s="81">
        <v>38002</v>
      </c>
      <c r="H320" s="82">
        <f t="shared" ca="1" si="4"/>
        <v>6</v>
      </c>
      <c r="I320" s="83" t="s">
        <v>1862</v>
      </c>
      <c r="J320" s="84">
        <v>71030</v>
      </c>
      <c r="K320" s="85">
        <v>3</v>
      </c>
    </row>
    <row r="321" spans="1:11" x14ac:dyDescent="0.2">
      <c r="A321" s="74" t="s">
        <v>2473</v>
      </c>
      <c r="B321" s="79" t="s">
        <v>2149</v>
      </c>
      <c r="C321" s="74" t="s">
        <v>1871</v>
      </c>
      <c r="D321" s="80">
        <v>575270646</v>
      </c>
      <c r="E321" s="80">
        <v>9197819805</v>
      </c>
      <c r="F321" s="74" t="s">
        <v>1858</v>
      </c>
      <c r="G321" s="81">
        <v>38038</v>
      </c>
      <c r="H321" s="82">
        <f t="shared" ca="1" si="4"/>
        <v>6</v>
      </c>
      <c r="I321" s="83" t="s">
        <v>1859</v>
      </c>
      <c r="J321" s="84">
        <v>46220</v>
      </c>
      <c r="K321" s="85">
        <v>2</v>
      </c>
    </row>
    <row r="322" spans="1:11" x14ac:dyDescent="0.2">
      <c r="A322" s="74" t="s">
        <v>2471</v>
      </c>
      <c r="B322" s="79" t="s">
        <v>26</v>
      </c>
      <c r="C322" s="74" t="s">
        <v>1871</v>
      </c>
      <c r="D322" s="80">
        <v>930314379</v>
      </c>
      <c r="E322" s="80">
        <v>2524854867</v>
      </c>
      <c r="F322" s="74" t="s">
        <v>1858</v>
      </c>
      <c r="G322" s="81">
        <v>38080</v>
      </c>
      <c r="H322" s="82">
        <f t="shared" ref="H322:H385" ca="1" si="5">DATEDIF(G322,TODAY(),"Y")</f>
        <v>6</v>
      </c>
      <c r="I322" s="83" t="s">
        <v>1865</v>
      </c>
      <c r="J322" s="84">
        <v>71490</v>
      </c>
      <c r="K322" s="85">
        <v>5</v>
      </c>
    </row>
    <row r="323" spans="1:11" x14ac:dyDescent="0.2">
      <c r="A323" s="74" t="s">
        <v>2528</v>
      </c>
      <c r="B323" s="79" t="s">
        <v>156</v>
      </c>
      <c r="C323" s="74" t="s">
        <v>1871</v>
      </c>
      <c r="D323" s="80">
        <v>292993080</v>
      </c>
      <c r="E323" s="80">
        <v>2525085320</v>
      </c>
      <c r="F323" s="74" t="s">
        <v>1858</v>
      </c>
      <c r="G323" s="81">
        <v>38145</v>
      </c>
      <c r="H323" s="82">
        <f t="shared" ca="1" si="5"/>
        <v>6</v>
      </c>
      <c r="I323" s="83" t="s">
        <v>1863</v>
      </c>
      <c r="J323" s="84">
        <v>59420</v>
      </c>
      <c r="K323" s="85">
        <v>4</v>
      </c>
    </row>
    <row r="324" spans="1:11" x14ac:dyDescent="0.2">
      <c r="A324" s="74" t="s">
        <v>2370</v>
      </c>
      <c r="B324" s="79" t="s">
        <v>1850</v>
      </c>
      <c r="C324" s="74" t="s">
        <v>1871</v>
      </c>
      <c r="D324" s="80">
        <v>318068637</v>
      </c>
      <c r="E324" s="80">
        <v>9193709408</v>
      </c>
      <c r="F324" s="74" t="s">
        <v>1857</v>
      </c>
      <c r="G324" s="81">
        <v>38228</v>
      </c>
      <c r="H324" s="82">
        <f t="shared" ca="1" si="5"/>
        <v>6</v>
      </c>
      <c r="I324" s="83"/>
      <c r="J324" s="84">
        <v>62780</v>
      </c>
      <c r="K324" s="85">
        <v>4</v>
      </c>
    </row>
    <row r="325" spans="1:11" x14ac:dyDescent="0.2">
      <c r="A325" s="74" t="s">
        <v>2434</v>
      </c>
      <c r="B325" s="79" t="s">
        <v>26</v>
      </c>
      <c r="C325" s="74" t="s">
        <v>1871</v>
      </c>
      <c r="D325" s="80">
        <v>829216164</v>
      </c>
      <c r="E325" s="80">
        <v>2524982487</v>
      </c>
      <c r="F325" s="74" t="s">
        <v>1857</v>
      </c>
      <c r="G325" s="81">
        <v>38235</v>
      </c>
      <c r="H325" s="82">
        <f t="shared" ca="1" si="5"/>
        <v>6</v>
      </c>
      <c r="I325" s="83"/>
      <c r="J325" s="84">
        <v>84170</v>
      </c>
      <c r="K325" s="85">
        <v>2</v>
      </c>
    </row>
    <row r="326" spans="1:11" x14ac:dyDescent="0.2">
      <c r="A326" s="74" t="s">
        <v>2522</v>
      </c>
      <c r="B326" s="79" t="s">
        <v>26</v>
      </c>
      <c r="C326" s="74" t="s">
        <v>1871</v>
      </c>
      <c r="D326" s="80">
        <v>415299442</v>
      </c>
      <c r="E326" s="80">
        <v>2521408985</v>
      </c>
      <c r="F326" s="74" t="s">
        <v>1858</v>
      </c>
      <c r="G326" s="81">
        <v>38386</v>
      </c>
      <c r="H326" s="82">
        <f t="shared" ca="1" si="5"/>
        <v>5</v>
      </c>
      <c r="I326" s="83" t="s">
        <v>1859</v>
      </c>
      <c r="J326" s="84">
        <v>69320</v>
      </c>
      <c r="K326" s="85">
        <v>3</v>
      </c>
    </row>
    <row r="327" spans="1:11" x14ac:dyDescent="0.2">
      <c r="A327" s="74" t="s">
        <v>2500</v>
      </c>
      <c r="B327" s="79" t="s">
        <v>156</v>
      </c>
      <c r="C327" s="74" t="s">
        <v>1871</v>
      </c>
      <c r="D327" s="80">
        <v>484217278</v>
      </c>
      <c r="E327" s="80">
        <v>9195627374</v>
      </c>
      <c r="F327" s="74" t="s">
        <v>1864</v>
      </c>
      <c r="G327" s="81">
        <v>38437</v>
      </c>
      <c r="H327" s="82">
        <f t="shared" ca="1" si="5"/>
        <v>5</v>
      </c>
      <c r="I327" s="83"/>
      <c r="J327" s="84">
        <v>10572</v>
      </c>
      <c r="K327" s="85">
        <v>4</v>
      </c>
    </row>
    <row r="328" spans="1:11" x14ac:dyDescent="0.2">
      <c r="A328" s="74" t="s">
        <v>2518</v>
      </c>
      <c r="B328" s="79" t="s">
        <v>1850</v>
      </c>
      <c r="C328" s="74" t="s">
        <v>1871</v>
      </c>
      <c r="D328" s="80">
        <v>436778229</v>
      </c>
      <c r="E328" s="80">
        <v>2525871924</v>
      </c>
      <c r="F328" s="74" t="s">
        <v>1857</v>
      </c>
      <c r="G328" s="81">
        <v>38512</v>
      </c>
      <c r="H328" s="82">
        <f t="shared" ca="1" si="5"/>
        <v>5</v>
      </c>
      <c r="I328" s="83"/>
      <c r="J328" s="84">
        <v>60040</v>
      </c>
      <c r="K328" s="85">
        <v>5</v>
      </c>
    </row>
    <row r="329" spans="1:11" x14ac:dyDescent="0.2">
      <c r="A329" s="74" t="s">
        <v>2453</v>
      </c>
      <c r="B329" s="79" t="s">
        <v>1850</v>
      </c>
      <c r="C329" s="74" t="s">
        <v>1871</v>
      </c>
      <c r="D329" s="80">
        <v>159117255</v>
      </c>
      <c r="E329" s="80">
        <v>9198426889</v>
      </c>
      <c r="F329" s="74" t="s">
        <v>1857</v>
      </c>
      <c r="G329" s="81">
        <v>38520</v>
      </c>
      <c r="H329" s="82">
        <f t="shared" ca="1" si="5"/>
        <v>5</v>
      </c>
      <c r="I329" s="83"/>
      <c r="J329" s="84">
        <v>78520</v>
      </c>
      <c r="K329" s="85">
        <v>4</v>
      </c>
    </row>
    <row r="330" spans="1:11" x14ac:dyDescent="0.2">
      <c r="A330" s="74" t="s">
        <v>2493</v>
      </c>
      <c r="B330" s="79" t="s">
        <v>2149</v>
      </c>
      <c r="C330" s="74" t="s">
        <v>1871</v>
      </c>
      <c r="D330" s="80">
        <v>180095803</v>
      </c>
      <c r="E330" s="80">
        <v>2526503334</v>
      </c>
      <c r="F330" s="74" t="s">
        <v>1858</v>
      </c>
      <c r="G330" s="81">
        <v>38662</v>
      </c>
      <c r="H330" s="82">
        <f t="shared" ca="1" si="5"/>
        <v>5</v>
      </c>
      <c r="I330" s="83" t="s">
        <v>1859</v>
      </c>
      <c r="J330" s="84">
        <v>78170</v>
      </c>
      <c r="K330" s="85">
        <v>5</v>
      </c>
    </row>
    <row r="331" spans="1:11" x14ac:dyDescent="0.2">
      <c r="A331" s="74" t="s">
        <v>2406</v>
      </c>
      <c r="B331" s="79" t="s">
        <v>156</v>
      </c>
      <c r="C331" s="74" t="s">
        <v>1871</v>
      </c>
      <c r="D331" s="80">
        <v>425634540</v>
      </c>
      <c r="E331" s="80">
        <v>9196969994</v>
      </c>
      <c r="F331" s="74" t="s">
        <v>1858</v>
      </c>
      <c r="G331" s="81">
        <v>38865</v>
      </c>
      <c r="H331" s="82">
        <f t="shared" ca="1" si="5"/>
        <v>4</v>
      </c>
      <c r="I331" s="83" t="s">
        <v>1865</v>
      </c>
      <c r="J331" s="84">
        <v>34690</v>
      </c>
      <c r="K331" s="85">
        <v>2</v>
      </c>
    </row>
    <row r="332" spans="1:11" x14ac:dyDescent="0.2">
      <c r="A332" s="74" t="s">
        <v>2376</v>
      </c>
      <c r="B332" s="79" t="s">
        <v>28</v>
      </c>
      <c r="C332" s="74" t="s">
        <v>1871</v>
      </c>
      <c r="D332" s="80">
        <v>798466688</v>
      </c>
      <c r="E332" s="80">
        <v>9192232339</v>
      </c>
      <c r="F332" s="74" t="s">
        <v>1858</v>
      </c>
      <c r="G332" s="81">
        <v>38893</v>
      </c>
      <c r="H332" s="82">
        <f t="shared" ca="1" si="5"/>
        <v>4</v>
      </c>
      <c r="I332" s="83" t="s">
        <v>1859</v>
      </c>
      <c r="J332" s="84">
        <v>35600</v>
      </c>
      <c r="K332" s="85">
        <v>5</v>
      </c>
    </row>
    <row r="333" spans="1:11" x14ac:dyDescent="0.2">
      <c r="A333" s="74" t="s">
        <v>2396</v>
      </c>
      <c r="B333" s="79" t="s">
        <v>26</v>
      </c>
      <c r="C333" s="74" t="s">
        <v>1871</v>
      </c>
      <c r="D333" s="80">
        <v>527185620</v>
      </c>
      <c r="E333" s="80">
        <v>2524627771</v>
      </c>
      <c r="F333" s="74" t="s">
        <v>1858</v>
      </c>
      <c r="G333" s="81">
        <v>38960</v>
      </c>
      <c r="H333" s="82">
        <f t="shared" ca="1" si="5"/>
        <v>4</v>
      </c>
      <c r="I333" s="83" t="s">
        <v>1863</v>
      </c>
      <c r="J333" s="84">
        <v>35300</v>
      </c>
      <c r="K333" s="85">
        <v>5</v>
      </c>
    </row>
    <row r="334" spans="1:11" x14ac:dyDescent="0.2">
      <c r="A334" s="74" t="s">
        <v>2458</v>
      </c>
      <c r="B334" s="79" t="s">
        <v>28</v>
      </c>
      <c r="C334" s="74" t="s">
        <v>1871</v>
      </c>
      <c r="D334" s="80">
        <v>876777922</v>
      </c>
      <c r="E334" s="80">
        <v>2527358099</v>
      </c>
      <c r="F334" s="74" t="s">
        <v>1857</v>
      </c>
      <c r="G334" s="96">
        <v>39139</v>
      </c>
      <c r="H334" s="82">
        <f t="shared" ca="1" si="5"/>
        <v>3</v>
      </c>
      <c r="I334" s="83"/>
      <c r="J334" s="84">
        <v>88840</v>
      </c>
      <c r="K334" s="85">
        <v>5</v>
      </c>
    </row>
    <row r="335" spans="1:11" x14ac:dyDescent="0.2">
      <c r="A335" s="74" t="s">
        <v>2529</v>
      </c>
      <c r="B335" s="79" t="s">
        <v>26</v>
      </c>
      <c r="C335" s="74" t="s">
        <v>1871</v>
      </c>
      <c r="D335" s="80">
        <v>995858336</v>
      </c>
      <c r="E335" s="80">
        <v>2525035104</v>
      </c>
      <c r="F335" s="74" t="s">
        <v>1857</v>
      </c>
      <c r="G335" s="81">
        <v>39160</v>
      </c>
      <c r="H335" s="82">
        <f t="shared" ca="1" si="5"/>
        <v>3</v>
      </c>
      <c r="I335" s="83"/>
      <c r="J335" s="84">
        <v>37840</v>
      </c>
      <c r="K335" s="85">
        <v>1</v>
      </c>
    </row>
    <row r="336" spans="1:11" x14ac:dyDescent="0.2">
      <c r="A336" s="74" t="s">
        <v>2529</v>
      </c>
      <c r="B336" s="79" t="s">
        <v>26</v>
      </c>
      <c r="C336" s="74" t="s">
        <v>1871</v>
      </c>
      <c r="D336" s="80">
        <v>995858336</v>
      </c>
      <c r="E336" s="80">
        <v>2525035104</v>
      </c>
      <c r="F336" s="74" t="s">
        <v>1857</v>
      </c>
      <c r="G336" s="81">
        <v>39160</v>
      </c>
      <c r="H336" s="82">
        <f t="shared" ca="1" si="5"/>
        <v>3</v>
      </c>
      <c r="I336" s="83"/>
      <c r="J336" s="84">
        <v>37840</v>
      </c>
      <c r="K336" s="85">
        <v>1</v>
      </c>
    </row>
    <row r="337" spans="1:11" x14ac:dyDescent="0.2">
      <c r="A337" s="74" t="s">
        <v>2430</v>
      </c>
      <c r="B337" s="79" t="s">
        <v>26</v>
      </c>
      <c r="C337" s="74" t="s">
        <v>1871</v>
      </c>
      <c r="D337" s="80">
        <v>665773893</v>
      </c>
      <c r="E337" s="80">
        <v>9198857217</v>
      </c>
      <c r="F337" s="74" t="s">
        <v>1864</v>
      </c>
      <c r="G337" s="81">
        <v>39264</v>
      </c>
      <c r="H337" s="82">
        <f t="shared" ca="1" si="5"/>
        <v>3</v>
      </c>
      <c r="I337" s="83"/>
      <c r="J337" s="84">
        <v>28424</v>
      </c>
      <c r="K337" s="85">
        <v>4</v>
      </c>
    </row>
    <row r="338" spans="1:11" x14ac:dyDescent="0.2">
      <c r="A338" s="74" t="s">
        <v>2394</v>
      </c>
      <c r="B338" s="79" t="s">
        <v>1850</v>
      </c>
      <c r="C338" s="74" t="s">
        <v>1871</v>
      </c>
      <c r="D338" s="80">
        <v>466947318</v>
      </c>
      <c r="E338" s="80">
        <v>9191765611</v>
      </c>
      <c r="F338" s="74" t="s">
        <v>1858</v>
      </c>
      <c r="G338" s="81">
        <v>39268</v>
      </c>
      <c r="H338" s="82">
        <f t="shared" ca="1" si="5"/>
        <v>3</v>
      </c>
      <c r="I338" s="83" t="s">
        <v>1859</v>
      </c>
      <c r="J338" s="84">
        <v>43820</v>
      </c>
      <c r="K338" s="85">
        <v>2</v>
      </c>
    </row>
    <row r="339" spans="1:11" x14ac:dyDescent="0.2">
      <c r="A339" s="74" t="s">
        <v>2442</v>
      </c>
      <c r="B339" s="79" t="s">
        <v>28</v>
      </c>
      <c r="C339" s="74" t="s">
        <v>1871</v>
      </c>
      <c r="D339" s="80">
        <v>377194926</v>
      </c>
      <c r="E339" s="80">
        <v>9197362525</v>
      </c>
      <c r="F339" s="74" t="s">
        <v>1858</v>
      </c>
      <c r="G339" s="96">
        <v>39293</v>
      </c>
      <c r="H339" s="82">
        <f t="shared" ca="1" si="5"/>
        <v>3</v>
      </c>
      <c r="I339" s="83" t="s">
        <v>1865</v>
      </c>
      <c r="J339" s="84">
        <v>44260</v>
      </c>
      <c r="K339" s="85">
        <v>1</v>
      </c>
    </row>
    <row r="340" spans="1:11" x14ac:dyDescent="0.2">
      <c r="A340" s="74" t="s">
        <v>2468</v>
      </c>
      <c r="B340" s="79" t="s">
        <v>26</v>
      </c>
      <c r="C340" s="74" t="s">
        <v>1871</v>
      </c>
      <c r="D340" s="80">
        <v>387517948</v>
      </c>
      <c r="E340" s="80">
        <v>9198213594</v>
      </c>
      <c r="F340" s="74" t="s">
        <v>1858</v>
      </c>
      <c r="G340" s="81">
        <v>39324</v>
      </c>
      <c r="H340" s="82">
        <f t="shared" ca="1" si="5"/>
        <v>3</v>
      </c>
      <c r="I340" s="83" t="s">
        <v>1859</v>
      </c>
      <c r="J340" s="84">
        <v>47440</v>
      </c>
      <c r="K340" s="85">
        <v>3</v>
      </c>
    </row>
    <row r="341" spans="1:11" x14ac:dyDescent="0.2">
      <c r="A341" s="74" t="s">
        <v>2469</v>
      </c>
      <c r="B341" s="79" t="s">
        <v>26</v>
      </c>
      <c r="C341" s="74" t="s">
        <v>1871</v>
      </c>
      <c r="D341" s="80">
        <v>843064707</v>
      </c>
      <c r="E341" s="80">
        <v>9192687844</v>
      </c>
      <c r="F341" s="74" t="s">
        <v>1857</v>
      </c>
      <c r="G341" s="96">
        <v>39370</v>
      </c>
      <c r="H341" s="82">
        <f t="shared" ca="1" si="5"/>
        <v>3</v>
      </c>
      <c r="I341" s="83"/>
      <c r="J341" s="84">
        <v>57110</v>
      </c>
      <c r="K341" s="85">
        <v>3</v>
      </c>
    </row>
    <row r="342" spans="1:11" x14ac:dyDescent="0.2">
      <c r="A342" s="74" t="s">
        <v>2534</v>
      </c>
      <c r="B342" s="79" t="s">
        <v>2149</v>
      </c>
      <c r="C342" s="74" t="s">
        <v>1873</v>
      </c>
      <c r="D342" s="80">
        <v>742946482</v>
      </c>
      <c r="E342" s="80">
        <v>9197077326</v>
      </c>
      <c r="F342" s="74" t="s">
        <v>1858</v>
      </c>
      <c r="G342" s="81">
        <v>32522</v>
      </c>
      <c r="H342" s="82">
        <f t="shared" ca="1" si="5"/>
        <v>21</v>
      </c>
      <c r="I342" s="83" t="s">
        <v>1859</v>
      </c>
      <c r="J342" s="84">
        <v>39160</v>
      </c>
      <c r="K342" s="85">
        <v>3</v>
      </c>
    </row>
    <row r="343" spans="1:11" x14ac:dyDescent="0.2">
      <c r="A343" s="74" t="s">
        <v>2539</v>
      </c>
      <c r="B343" s="79" t="s">
        <v>1850</v>
      </c>
      <c r="C343" s="74" t="s">
        <v>1873</v>
      </c>
      <c r="D343" s="80">
        <v>292006053</v>
      </c>
      <c r="E343" s="80">
        <v>9197045091</v>
      </c>
      <c r="F343" s="74" t="s">
        <v>1857</v>
      </c>
      <c r="G343" s="81">
        <v>35455</v>
      </c>
      <c r="H343" s="82">
        <f t="shared" ca="1" si="5"/>
        <v>13</v>
      </c>
      <c r="I343" s="83"/>
      <c r="J343" s="84">
        <v>74500</v>
      </c>
      <c r="K343" s="85">
        <v>4</v>
      </c>
    </row>
    <row r="344" spans="1:11" x14ac:dyDescent="0.2">
      <c r="A344" s="74" t="s">
        <v>2535</v>
      </c>
      <c r="B344" s="79" t="s">
        <v>25</v>
      </c>
      <c r="C344" s="74" t="s">
        <v>1873</v>
      </c>
      <c r="D344" s="80">
        <v>370608224</v>
      </c>
      <c r="E344" s="80">
        <v>2521535362</v>
      </c>
      <c r="F344" s="74" t="s">
        <v>1858</v>
      </c>
      <c r="G344" s="81">
        <v>36097</v>
      </c>
      <c r="H344" s="82">
        <f t="shared" ca="1" si="5"/>
        <v>12</v>
      </c>
      <c r="I344" s="83" t="s">
        <v>1859</v>
      </c>
      <c r="J344" s="84">
        <v>59140</v>
      </c>
      <c r="K344" s="85">
        <v>5</v>
      </c>
    </row>
    <row r="345" spans="1:11" x14ac:dyDescent="0.2">
      <c r="A345" s="74" t="s">
        <v>2538</v>
      </c>
      <c r="B345" s="79" t="s">
        <v>28</v>
      </c>
      <c r="C345" s="74" t="s">
        <v>1873</v>
      </c>
      <c r="D345" s="80">
        <v>214234804</v>
      </c>
      <c r="E345" s="80">
        <v>2528908079</v>
      </c>
      <c r="F345" s="74" t="s">
        <v>1858</v>
      </c>
      <c r="G345" s="81">
        <v>36626</v>
      </c>
      <c r="H345" s="82">
        <f t="shared" ca="1" si="5"/>
        <v>10</v>
      </c>
      <c r="I345" s="83" t="s">
        <v>1863</v>
      </c>
      <c r="J345" s="84">
        <v>53870</v>
      </c>
      <c r="K345" s="85">
        <v>2</v>
      </c>
    </row>
    <row r="346" spans="1:11" x14ac:dyDescent="0.2">
      <c r="A346" s="74" t="s">
        <v>2537</v>
      </c>
      <c r="B346" s="79" t="s">
        <v>1850</v>
      </c>
      <c r="C346" s="74" t="s">
        <v>1873</v>
      </c>
      <c r="D346" s="80">
        <v>620072502</v>
      </c>
      <c r="E346" s="80">
        <v>9191264013</v>
      </c>
      <c r="F346" s="74" t="s">
        <v>1858</v>
      </c>
      <c r="G346" s="81">
        <v>37728</v>
      </c>
      <c r="H346" s="82">
        <f t="shared" ca="1" si="5"/>
        <v>7</v>
      </c>
      <c r="I346" s="83" t="s">
        <v>1860</v>
      </c>
      <c r="J346" s="84">
        <v>71400</v>
      </c>
      <c r="K346" s="85">
        <v>4</v>
      </c>
    </row>
    <row r="347" spans="1:11" x14ac:dyDescent="0.2">
      <c r="A347" s="74" t="s">
        <v>2533</v>
      </c>
      <c r="B347" s="79" t="s">
        <v>156</v>
      </c>
      <c r="C347" s="74" t="s">
        <v>1873</v>
      </c>
      <c r="D347" s="80">
        <v>380343690</v>
      </c>
      <c r="E347" s="80">
        <v>2523906310</v>
      </c>
      <c r="F347" s="74" t="s">
        <v>1857</v>
      </c>
      <c r="G347" s="96">
        <v>38982</v>
      </c>
      <c r="H347" s="82">
        <f t="shared" ca="1" si="5"/>
        <v>4</v>
      </c>
      <c r="I347" s="83"/>
      <c r="J347" s="84">
        <v>61890</v>
      </c>
      <c r="K347" s="85">
        <v>2</v>
      </c>
    </row>
    <row r="348" spans="1:11" x14ac:dyDescent="0.2">
      <c r="A348" s="74" t="s">
        <v>2536</v>
      </c>
      <c r="B348" s="79" t="s">
        <v>156</v>
      </c>
      <c r="C348" s="74" t="s">
        <v>1873</v>
      </c>
      <c r="D348" s="80">
        <v>723930767</v>
      </c>
      <c r="E348" s="80">
        <v>9191375297</v>
      </c>
      <c r="F348" s="74" t="s">
        <v>1858</v>
      </c>
      <c r="G348" s="96">
        <v>39003</v>
      </c>
      <c r="H348" s="82">
        <f t="shared" ca="1" si="5"/>
        <v>4</v>
      </c>
      <c r="I348" s="83" t="s">
        <v>1863</v>
      </c>
      <c r="J348" s="84">
        <v>27250</v>
      </c>
      <c r="K348" s="85">
        <v>5</v>
      </c>
    </row>
    <row r="349" spans="1:11" x14ac:dyDescent="0.2">
      <c r="A349" s="74" t="s">
        <v>2586</v>
      </c>
      <c r="B349" s="79" t="s">
        <v>1850</v>
      </c>
      <c r="C349" s="74" t="s">
        <v>1874</v>
      </c>
      <c r="D349" s="80">
        <v>738946277</v>
      </c>
      <c r="E349" s="80">
        <v>9194331646</v>
      </c>
      <c r="F349" s="74" t="s">
        <v>1858</v>
      </c>
      <c r="G349" s="81">
        <v>31913</v>
      </c>
      <c r="H349" s="82">
        <f t="shared" ca="1" si="5"/>
        <v>23</v>
      </c>
      <c r="I349" s="83" t="s">
        <v>1862</v>
      </c>
      <c r="J349" s="84">
        <v>31260</v>
      </c>
      <c r="K349" s="85">
        <v>5</v>
      </c>
    </row>
    <row r="350" spans="1:11" x14ac:dyDescent="0.2">
      <c r="A350" s="74" t="s">
        <v>2576</v>
      </c>
      <c r="B350" s="79" t="s">
        <v>2149</v>
      </c>
      <c r="C350" s="74" t="s">
        <v>1874</v>
      </c>
      <c r="D350" s="80">
        <v>279097202</v>
      </c>
      <c r="E350" s="80">
        <v>9196844371</v>
      </c>
      <c r="F350" s="74" t="s">
        <v>1858</v>
      </c>
      <c r="G350" s="81">
        <v>31937</v>
      </c>
      <c r="H350" s="82">
        <f t="shared" ca="1" si="5"/>
        <v>23</v>
      </c>
      <c r="I350" s="83" t="s">
        <v>1859</v>
      </c>
      <c r="J350" s="84">
        <v>62740</v>
      </c>
      <c r="K350" s="85">
        <v>4</v>
      </c>
    </row>
    <row r="351" spans="1:11" x14ac:dyDescent="0.2">
      <c r="A351" s="74" t="s">
        <v>2581</v>
      </c>
      <c r="B351" s="79" t="s">
        <v>28</v>
      </c>
      <c r="C351" s="74" t="s">
        <v>1874</v>
      </c>
      <c r="D351" s="80">
        <v>643272576</v>
      </c>
      <c r="E351" s="80">
        <v>2522256131</v>
      </c>
      <c r="F351" s="74" t="s">
        <v>1864</v>
      </c>
      <c r="G351" s="81">
        <v>31995</v>
      </c>
      <c r="H351" s="82">
        <f t="shared" ca="1" si="5"/>
        <v>23</v>
      </c>
      <c r="I351" s="83"/>
      <c r="J351" s="84">
        <v>36844</v>
      </c>
      <c r="K351" s="85">
        <v>4</v>
      </c>
    </row>
    <row r="352" spans="1:11" x14ac:dyDescent="0.2">
      <c r="A352" s="74" t="s">
        <v>2551</v>
      </c>
      <c r="B352" s="79" t="s">
        <v>26</v>
      </c>
      <c r="C352" s="74" t="s">
        <v>1874</v>
      </c>
      <c r="D352" s="80">
        <v>555025137</v>
      </c>
      <c r="E352" s="80">
        <v>2526565171</v>
      </c>
      <c r="F352" s="74" t="s">
        <v>1861</v>
      </c>
      <c r="G352" s="81">
        <v>32009</v>
      </c>
      <c r="H352" s="82">
        <f t="shared" ca="1" si="5"/>
        <v>23</v>
      </c>
      <c r="I352" s="83" t="s">
        <v>1865</v>
      </c>
      <c r="J352" s="84">
        <v>13090</v>
      </c>
      <c r="K352" s="85">
        <v>4</v>
      </c>
    </row>
    <row r="353" spans="1:11" x14ac:dyDescent="0.2">
      <c r="A353" s="74" t="s">
        <v>2557</v>
      </c>
      <c r="B353" s="79" t="s">
        <v>25</v>
      </c>
      <c r="C353" s="74" t="s">
        <v>1874</v>
      </c>
      <c r="D353" s="80">
        <v>154984918</v>
      </c>
      <c r="E353" s="80">
        <v>2521575684</v>
      </c>
      <c r="F353" s="74" t="s">
        <v>1858</v>
      </c>
      <c r="G353" s="81">
        <v>32097</v>
      </c>
      <c r="H353" s="82">
        <f t="shared" ca="1" si="5"/>
        <v>22</v>
      </c>
      <c r="I353" s="83" t="s">
        <v>1859</v>
      </c>
      <c r="J353" s="84">
        <v>22900</v>
      </c>
      <c r="K353" s="85">
        <v>1</v>
      </c>
    </row>
    <row r="354" spans="1:11" x14ac:dyDescent="0.2">
      <c r="A354" s="74" t="s">
        <v>2561</v>
      </c>
      <c r="B354" s="79" t="s">
        <v>28</v>
      </c>
      <c r="C354" s="74" t="s">
        <v>1874</v>
      </c>
      <c r="D354" s="80">
        <v>751878224</v>
      </c>
      <c r="E354" s="80">
        <v>9194713628</v>
      </c>
      <c r="F354" s="74" t="s">
        <v>1858</v>
      </c>
      <c r="G354" s="81">
        <v>32296</v>
      </c>
      <c r="H354" s="82">
        <f t="shared" ca="1" si="5"/>
        <v>22</v>
      </c>
      <c r="I354" s="83" t="s">
        <v>1862</v>
      </c>
      <c r="J354" s="84">
        <v>87120</v>
      </c>
      <c r="K354" s="85">
        <v>3</v>
      </c>
    </row>
    <row r="355" spans="1:11" x14ac:dyDescent="0.2">
      <c r="A355" s="74" t="s">
        <v>2560</v>
      </c>
      <c r="B355" s="79" t="s">
        <v>28</v>
      </c>
      <c r="C355" s="74" t="s">
        <v>1874</v>
      </c>
      <c r="D355" s="80">
        <v>275102740</v>
      </c>
      <c r="E355" s="80">
        <v>2521620909</v>
      </c>
      <c r="F355" s="74" t="s">
        <v>1858</v>
      </c>
      <c r="G355" s="81">
        <v>32385</v>
      </c>
      <c r="H355" s="82">
        <f t="shared" ca="1" si="5"/>
        <v>22</v>
      </c>
      <c r="I355" s="83" t="s">
        <v>1862</v>
      </c>
      <c r="J355" s="84">
        <v>60560</v>
      </c>
      <c r="K355" s="85">
        <v>4</v>
      </c>
    </row>
    <row r="356" spans="1:11" x14ac:dyDescent="0.2">
      <c r="A356" s="74" t="s">
        <v>2555</v>
      </c>
      <c r="B356" s="79" t="s">
        <v>1850</v>
      </c>
      <c r="C356" s="74" t="s">
        <v>1874</v>
      </c>
      <c r="D356" s="80">
        <v>948189231</v>
      </c>
      <c r="E356" s="80">
        <v>2527687161</v>
      </c>
      <c r="F356" s="74" t="s">
        <v>1858</v>
      </c>
      <c r="G356" s="81">
        <v>32392</v>
      </c>
      <c r="H356" s="82">
        <f t="shared" ca="1" si="5"/>
        <v>22</v>
      </c>
      <c r="I356" s="83" t="s">
        <v>1859</v>
      </c>
      <c r="J356" s="84">
        <v>37020</v>
      </c>
      <c r="K356" s="85">
        <v>2</v>
      </c>
    </row>
    <row r="357" spans="1:11" x14ac:dyDescent="0.2">
      <c r="A357" s="74" t="s">
        <v>2574</v>
      </c>
      <c r="B357" s="79" t="s">
        <v>25</v>
      </c>
      <c r="C357" s="74" t="s">
        <v>1874</v>
      </c>
      <c r="D357" s="80">
        <v>159415552</v>
      </c>
      <c r="E357" s="80">
        <v>9194221208</v>
      </c>
      <c r="F357" s="74" t="s">
        <v>1858</v>
      </c>
      <c r="G357" s="81">
        <v>32455</v>
      </c>
      <c r="H357" s="82">
        <f t="shared" ca="1" si="5"/>
        <v>22</v>
      </c>
      <c r="I357" s="83" t="s">
        <v>1862</v>
      </c>
      <c r="J357" s="84">
        <v>73930</v>
      </c>
      <c r="K357" s="85">
        <v>1</v>
      </c>
    </row>
    <row r="358" spans="1:11" x14ac:dyDescent="0.2">
      <c r="A358" s="74" t="s">
        <v>2543</v>
      </c>
      <c r="B358" s="79" t="s">
        <v>28</v>
      </c>
      <c r="C358" s="74" t="s">
        <v>1874</v>
      </c>
      <c r="D358" s="80">
        <v>254201611</v>
      </c>
      <c r="E358" s="80">
        <v>9197803578</v>
      </c>
      <c r="F358" s="74" t="s">
        <v>1858</v>
      </c>
      <c r="G358" s="81">
        <v>32724</v>
      </c>
      <c r="H358" s="82">
        <f t="shared" ca="1" si="5"/>
        <v>21</v>
      </c>
      <c r="I358" s="83" t="s">
        <v>1865</v>
      </c>
      <c r="J358" s="84">
        <v>45180</v>
      </c>
      <c r="K358" s="85">
        <v>5</v>
      </c>
    </row>
    <row r="359" spans="1:11" x14ac:dyDescent="0.2">
      <c r="A359" s="74" t="s">
        <v>2553</v>
      </c>
      <c r="B359" s="79" t="s">
        <v>156</v>
      </c>
      <c r="C359" s="74" t="s">
        <v>1874</v>
      </c>
      <c r="D359" s="80">
        <v>466400098</v>
      </c>
      <c r="E359" s="80">
        <v>2524652136</v>
      </c>
      <c r="F359" s="74" t="s">
        <v>1857</v>
      </c>
      <c r="G359" s="81">
        <v>32744</v>
      </c>
      <c r="H359" s="82">
        <f t="shared" ca="1" si="5"/>
        <v>21</v>
      </c>
      <c r="I359" s="83"/>
      <c r="J359" s="84">
        <v>29000</v>
      </c>
      <c r="K359" s="85">
        <v>5</v>
      </c>
    </row>
    <row r="360" spans="1:11" x14ac:dyDescent="0.2">
      <c r="A360" s="74" t="s">
        <v>2587</v>
      </c>
      <c r="B360" s="79" t="s">
        <v>28</v>
      </c>
      <c r="C360" s="74" t="s">
        <v>1874</v>
      </c>
      <c r="D360" s="80">
        <v>443476169</v>
      </c>
      <c r="E360" s="80">
        <v>9195085809</v>
      </c>
      <c r="F360" s="74" t="s">
        <v>1858</v>
      </c>
      <c r="G360" s="81">
        <v>32757</v>
      </c>
      <c r="H360" s="82">
        <f t="shared" ca="1" si="5"/>
        <v>21</v>
      </c>
      <c r="I360" s="83" t="s">
        <v>1865</v>
      </c>
      <c r="J360" s="84">
        <v>86540</v>
      </c>
      <c r="K360" s="85">
        <v>4</v>
      </c>
    </row>
    <row r="361" spans="1:11" x14ac:dyDescent="0.2">
      <c r="A361" s="74" t="s">
        <v>2577</v>
      </c>
      <c r="B361" s="79" t="s">
        <v>28</v>
      </c>
      <c r="C361" s="74" t="s">
        <v>1874</v>
      </c>
      <c r="D361" s="80">
        <v>422957475</v>
      </c>
      <c r="E361" s="80">
        <v>2524273090</v>
      </c>
      <c r="F361" s="74" t="s">
        <v>1858</v>
      </c>
      <c r="G361" s="81">
        <v>32867</v>
      </c>
      <c r="H361" s="82">
        <f t="shared" ca="1" si="5"/>
        <v>20</v>
      </c>
      <c r="I361" s="83" t="s">
        <v>1863</v>
      </c>
      <c r="J361" s="84">
        <v>65250</v>
      </c>
      <c r="K361" s="85">
        <v>2</v>
      </c>
    </row>
    <row r="362" spans="1:11" x14ac:dyDescent="0.2">
      <c r="A362" s="74" t="s">
        <v>2585</v>
      </c>
      <c r="B362" s="79" t="s">
        <v>28</v>
      </c>
      <c r="C362" s="74" t="s">
        <v>1874</v>
      </c>
      <c r="D362" s="80">
        <v>385074661</v>
      </c>
      <c r="E362" s="80">
        <v>2527451745</v>
      </c>
      <c r="F362" s="74" t="s">
        <v>1858</v>
      </c>
      <c r="G362" s="81">
        <v>33565</v>
      </c>
      <c r="H362" s="82">
        <f t="shared" ca="1" si="5"/>
        <v>18</v>
      </c>
      <c r="I362" s="83" t="s">
        <v>1860</v>
      </c>
      <c r="J362" s="84">
        <v>66920</v>
      </c>
      <c r="K362" s="85">
        <v>2</v>
      </c>
    </row>
    <row r="363" spans="1:11" x14ac:dyDescent="0.2">
      <c r="A363" s="74" t="s">
        <v>2545</v>
      </c>
      <c r="B363" s="79" t="s">
        <v>2149</v>
      </c>
      <c r="C363" s="74" t="s">
        <v>1874</v>
      </c>
      <c r="D363" s="80">
        <v>991764142</v>
      </c>
      <c r="E363" s="80">
        <v>9192490678</v>
      </c>
      <c r="F363" s="74" t="s">
        <v>1857</v>
      </c>
      <c r="G363" s="81">
        <v>33637</v>
      </c>
      <c r="H363" s="82">
        <f t="shared" ca="1" si="5"/>
        <v>18</v>
      </c>
      <c r="I363" s="83"/>
      <c r="J363" s="84">
        <v>81930</v>
      </c>
      <c r="K363" s="85">
        <v>5</v>
      </c>
    </row>
    <row r="364" spans="1:11" x14ac:dyDescent="0.2">
      <c r="A364" s="74" t="s">
        <v>2545</v>
      </c>
      <c r="B364" s="79" t="s">
        <v>2149</v>
      </c>
      <c r="C364" s="74" t="s">
        <v>1874</v>
      </c>
      <c r="D364" s="80">
        <v>991764142</v>
      </c>
      <c r="E364" s="80">
        <v>9192490678</v>
      </c>
      <c r="F364" s="74" t="s">
        <v>1857</v>
      </c>
      <c r="G364" s="81">
        <v>33637</v>
      </c>
      <c r="H364" s="82">
        <f t="shared" ca="1" si="5"/>
        <v>18</v>
      </c>
      <c r="I364" s="83"/>
      <c r="J364" s="84">
        <v>81930</v>
      </c>
      <c r="K364" s="85">
        <v>5</v>
      </c>
    </row>
    <row r="365" spans="1:11" x14ac:dyDescent="0.2">
      <c r="A365" s="74" t="s">
        <v>2558</v>
      </c>
      <c r="B365" s="79" t="s">
        <v>1850</v>
      </c>
      <c r="C365" s="74" t="s">
        <v>1874</v>
      </c>
      <c r="D365" s="80">
        <v>917714039</v>
      </c>
      <c r="E365" s="80">
        <v>9194402150</v>
      </c>
      <c r="F365" s="74" t="s">
        <v>1858</v>
      </c>
      <c r="G365" s="81">
        <v>33910</v>
      </c>
      <c r="H365" s="82">
        <f t="shared" ca="1" si="5"/>
        <v>18</v>
      </c>
      <c r="I365" s="83" t="s">
        <v>1865</v>
      </c>
      <c r="J365" s="84">
        <v>70480</v>
      </c>
      <c r="K365" s="85">
        <v>4</v>
      </c>
    </row>
    <row r="366" spans="1:11" x14ac:dyDescent="0.2">
      <c r="A366" s="74" t="s">
        <v>2559</v>
      </c>
      <c r="B366" s="79" t="s">
        <v>1850</v>
      </c>
      <c r="C366" s="74" t="s">
        <v>1874</v>
      </c>
      <c r="D366" s="80">
        <v>343897392</v>
      </c>
      <c r="E366" s="80">
        <v>2526674988</v>
      </c>
      <c r="F366" s="74" t="s">
        <v>1858</v>
      </c>
      <c r="G366" s="81">
        <v>33944</v>
      </c>
      <c r="H366" s="82">
        <f t="shared" ca="1" si="5"/>
        <v>17</v>
      </c>
      <c r="I366" s="83" t="s">
        <v>1859</v>
      </c>
      <c r="J366" s="84">
        <v>48800</v>
      </c>
      <c r="K366" s="85">
        <v>4</v>
      </c>
    </row>
    <row r="367" spans="1:11" x14ac:dyDescent="0.2">
      <c r="A367" s="74" t="s">
        <v>2556</v>
      </c>
      <c r="B367" s="79" t="s">
        <v>25</v>
      </c>
      <c r="C367" s="74" t="s">
        <v>1874</v>
      </c>
      <c r="D367" s="80">
        <v>634954970</v>
      </c>
      <c r="E367" s="80">
        <v>9194900864</v>
      </c>
      <c r="F367" s="74" t="s">
        <v>1858</v>
      </c>
      <c r="G367" s="81">
        <v>33972</v>
      </c>
      <c r="H367" s="82">
        <f t="shared" ca="1" si="5"/>
        <v>17</v>
      </c>
      <c r="I367" s="83" t="s">
        <v>1859</v>
      </c>
      <c r="J367" s="84">
        <v>57560</v>
      </c>
      <c r="K367" s="85">
        <v>4</v>
      </c>
    </row>
    <row r="368" spans="1:11" x14ac:dyDescent="0.2">
      <c r="A368" s="74" t="s">
        <v>2544</v>
      </c>
      <c r="B368" s="79" t="s">
        <v>156</v>
      </c>
      <c r="C368" s="74" t="s">
        <v>1874</v>
      </c>
      <c r="D368" s="80">
        <v>650784238</v>
      </c>
      <c r="E368" s="80">
        <v>9194679864</v>
      </c>
      <c r="F368" s="74" t="s">
        <v>1857</v>
      </c>
      <c r="G368" s="81">
        <v>34208</v>
      </c>
      <c r="H368" s="82">
        <f t="shared" ca="1" si="5"/>
        <v>17</v>
      </c>
      <c r="I368" s="83"/>
      <c r="J368" s="84">
        <v>53870</v>
      </c>
      <c r="K368" s="85">
        <v>2</v>
      </c>
    </row>
    <row r="369" spans="1:11" x14ac:dyDescent="0.2">
      <c r="A369" s="74" t="s">
        <v>2563</v>
      </c>
      <c r="B369" s="79" t="s">
        <v>28</v>
      </c>
      <c r="C369" s="74" t="s">
        <v>1874</v>
      </c>
      <c r="D369" s="80">
        <v>983891302</v>
      </c>
      <c r="E369" s="80">
        <v>9191462245</v>
      </c>
      <c r="F369" s="74" t="s">
        <v>1858</v>
      </c>
      <c r="G369" s="81">
        <v>34237</v>
      </c>
      <c r="H369" s="82">
        <f t="shared" ca="1" si="5"/>
        <v>17</v>
      </c>
      <c r="I369" s="83" t="s">
        <v>1859</v>
      </c>
      <c r="J369" s="84">
        <v>81640</v>
      </c>
      <c r="K369" s="85">
        <v>4</v>
      </c>
    </row>
    <row r="370" spans="1:11" x14ac:dyDescent="0.2">
      <c r="A370" s="74" t="s">
        <v>2563</v>
      </c>
      <c r="B370" s="79" t="s">
        <v>28</v>
      </c>
      <c r="C370" s="74" t="s">
        <v>1874</v>
      </c>
      <c r="D370" s="80">
        <v>983891302</v>
      </c>
      <c r="E370" s="80">
        <v>9191462245</v>
      </c>
      <c r="F370" s="74" t="s">
        <v>1858</v>
      </c>
      <c r="G370" s="81">
        <v>34237</v>
      </c>
      <c r="H370" s="82">
        <f t="shared" ca="1" si="5"/>
        <v>17</v>
      </c>
      <c r="I370" s="83" t="s">
        <v>1859</v>
      </c>
      <c r="J370" s="84">
        <v>81640</v>
      </c>
      <c r="K370" s="85">
        <v>4</v>
      </c>
    </row>
    <row r="371" spans="1:11" x14ac:dyDescent="0.2">
      <c r="A371" s="74" t="s">
        <v>2564</v>
      </c>
      <c r="B371" s="79" t="s">
        <v>28</v>
      </c>
      <c r="C371" s="74" t="s">
        <v>1874</v>
      </c>
      <c r="D371" s="80">
        <v>479081328</v>
      </c>
      <c r="E371" s="80">
        <v>2525368383</v>
      </c>
      <c r="F371" s="74" t="s">
        <v>1857</v>
      </c>
      <c r="G371" s="81">
        <v>34372</v>
      </c>
      <c r="H371" s="82">
        <f t="shared" ca="1" si="5"/>
        <v>16</v>
      </c>
      <c r="I371" s="83"/>
      <c r="J371" s="84">
        <v>63850</v>
      </c>
      <c r="K371" s="85">
        <v>2</v>
      </c>
    </row>
    <row r="372" spans="1:11" x14ac:dyDescent="0.2">
      <c r="A372" s="74" t="s">
        <v>2552</v>
      </c>
      <c r="B372" s="79" t="s">
        <v>26</v>
      </c>
      <c r="C372" s="74" t="s">
        <v>1874</v>
      </c>
      <c r="D372" s="80">
        <v>626767704</v>
      </c>
      <c r="E372" s="80">
        <v>2526971022</v>
      </c>
      <c r="F372" s="74" t="s">
        <v>1857</v>
      </c>
      <c r="G372" s="81">
        <v>34466</v>
      </c>
      <c r="H372" s="82">
        <f t="shared" ca="1" si="5"/>
        <v>16</v>
      </c>
      <c r="I372" s="83"/>
      <c r="J372" s="84">
        <v>77930</v>
      </c>
      <c r="K372" s="85">
        <v>5</v>
      </c>
    </row>
    <row r="373" spans="1:11" x14ac:dyDescent="0.2">
      <c r="A373" s="74" t="s">
        <v>2579</v>
      </c>
      <c r="B373" s="79" t="s">
        <v>1850</v>
      </c>
      <c r="C373" s="74" t="s">
        <v>1874</v>
      </c>
      <c r="D373" s="80">
        <v>261920277</v>
      </c>
      <c r="E373" s="80">
        <v>2524272773</v>
      </c>
      <c r="F373" s="74" t="s">
        <v>1858</v>
      </c>
      <c r="G373" s="81">
        <v>34546</v>
      </c>
      <c r="H373" s="82">
        <f t="shared" ca="1" si="5"/>
        <v>16</v>
      </c>
      <c r="I373" s="83" t="s">
        <v>1860</v>
      </c>
      <c r="J373" s="84">
        <v>86830</v>
      </c>
      <c r="K373" s="85">
        <v>3</v>
      </c>
    </row>
    <row r="374" spans="1:11" x14ac:dyDescent="0.2">
      <c r="A374" s="74" t="s">
        <v>2573</v>
      </c>
      <c r="B374" s="79" t="s">
        <v>26</v>
      </c>
      <c r="C374" s="74" t="s">
        <v>1874</v>
      </c>
      <c r="D374" s="80">
        <v>597641409</v>
      </c>
      <c r="E374" s="80">
        <v>9196201509</v>
      </c>
      <c r="F374" s="74" t="s">
        <v>1858</v>
      </c>
      <c r="G374" s="81">
        <v>34547</v>
      </c>
      <c r="H374" s="82">
        <f t="shared" ca="1" si="5"/>
        <v>16</v>
      </c>
      <c r="I374" s="83" t="s">
        <v>1863</v>
      </c>
      <c r="J374" s="84">
        <v>82110</v>
      </c>
      <c r="K374" s="85">
        <v>3</v>
      </c>
    </row>
    <row r="375" spans="1:11" x14ac:dyDescent="0.2">
      <c r="A375" s="74" t="s">
        <v>2570</v>
      </c>
      <c r="B375" s="79" t="s">
        <v>28</v>
      </c>
      <c r="C375" s="74" t="s">
        <v>1874</v>
      </c>
      <c r="D375" s="80">
        <v>294161481</v>
      </c>
      <c r="E375" s="80">
        <v>2521201242</v>
      </c>
      <c r="F375" s="74" t="s">
        <v>1861</v>
      </c>
      <c r="G375" s="81">
        <v>34784</v>
      </c>
      <c r="H375" s="82">
        <f t="shared" ca="1" si="5"/>
        <v>15</v>
      </c>
      <c r="I375" s="83" t="s">
        <v>1859</v>
      </c>
      <c r="J375" s="84">
        <v>47885</v>
      </c>
      <c r="K375" s="85">
        <v>1</v>
      </c>
    </row>
    <row r="376" spans="1:11" x14ac:dyDescent="0.2">
      <c r="A376" s="74" t="s">
        <v>2540</v>
      </c>
      <c r="B376" s="79" t="s">
        <v>28</v>
      </c>
      <c r="C376" s="74" t="s">
        <v>1874</v>
      </c>
      <c r="D376" s="80">
        <v>567266382</v>
      </c>
      <c r="E376" s="80">
        <v>2521683770</v>
      </c>
      <c r="F376" s="74" t="s">
        <v>1858</v>
      </c>
      <c r="G376" s="81">
        <v>34806</v>
      </c>
      <c r="H376" s="82">
        <f t="shared" ca="1" si="5"/>
        <v>15</v>
      </c>
      <c r="I376" s="83" t="s">
        <v>1860</v>
      </c>
      <c r="J376" s="84">
        <v>49770</v>
      </c>
      <c r="K376" s="85">
        <v>1</v>
      </c>
    </row>
    <row r="377" spans="1:11" x14ac:dyDescent="0.2">
      <c r="A377" s="74" t="s">
        <v>2580</v>
      </c>
      <c r="B377" s="79" t="s">
        <v>1850</v>
      </c>
      <c r="C377" s="74" t="s">
        <v>1874</v>
      </c>
      <c r="D377" s="80">
        <v>499124019</v>
      </c>
      <c r="E377" s="80">
        <v>9195978858</v>
      </c>
      <c r="F377" s="74" t="s">
        <v>1861</v>
      </c>
      <c r="G377" s="81">
        <v>34811</v>
      </c>
      <c r="H377" s="82">
        <f t="shared" ca="1" si="5"/>
        <v>15</v>
      </c>
      <c r="I377" s="83" t="s">
        <v>1863</v>
      </c>
      <c r="J377" s="84">
        <v>28880</v>
      </c>
      <c r="K377" s="85">
        <v>3</v>
      </c>
    </row>
    <row r="378" spans="1:11" x14ac:dyDescent="0.2">
      <c r="A378" s="74" t="s">
        <v>2541</v>
      </c>
      <c r="B378" s="79" t="s">
        <v>1850</v>
      </c>
      <c r="C378" s="74" t="s">
        <v>1874</v>
      </c>
      <c r="D378" s="80">
        <v>259330447</v>
      </c>
      <c r="E378" s="80">
        <v>9195252544</v>
      </c>
      <c r="F378" s="74" t="s">
        <v>1857</v>
      </c>
      <c r="G378" s="81">
        <v>34882</v>
      </c>
      <c r="H378" s="82">
        <f t="shared" ca="1" si="5"/>
        <v>15</v>
      </c>
      <c r="I378" s="83"/>
      <c r="J378" s="84">
        <v>47620</v>
      </c>
      <c r="K378" s="85">
        <v>5</v>
      </c>
    </row>
    <row r="379" spans="1:11" x14ac:dyDescent="0.2">
      <c r="A379" s="74" t="s">
        <v>2550</v>
      </c>
      <c r="B379" s="79" t="s">
        <v>25</v>
      </c>
      <c r="C379" s="74" t="s">
        <v>1874</v>
      </c>
      <c r="D379" s="80">
        <v>345817459</v>
      </c>
      <c r="E379" s="80">
        <v>9195594427</v>
      </c>
      <c r="F379" s="74" t="s">
        <v>1857</v>
      </c>
      <c r="G379" s="81">
        <v>34889</v>
      </c>
      <c r="H379" s="82">
        <f t="shared" ca="1" si="5"/>
        <v>15</v>
      </c>
      <c r="I379" s="83"/>
      <c r="J379" s="84">
        <v>31270</v>
      </c>
      <c r="K379" s="85">
        <v>5</v>
      </c>
    </row>
    <row r="380" spans="1:11" x14ac:dyDescent="0.2">
      <c r="A380" s="74" t="s">
        <v>2578</v>
      </c>
      <c r="B380" s="79" t="s">
        <v>156</v>
      </c>
      <c r="C380" s="74" t="s">
        <v>1874</v>
      </c>
      <c r="D380" s="80">
        <v>355985853</v>
      </c>
      <c r="E380" s="80">
        <v>2525478716</v>
      </c>
      <c r="F380" s="74" t="s">
        <v>1858</v>
      </c>
      <c r="G380" s="81">
        <v>34987</v>
      </c>
      <c r="H380" s="82">
        <f t="shared" ca="1" si="5"/>
        <v>15</v>
      </c>
      <c r="I380" s="83" t="s">
        <v>1859</v>
      </c>
      <c r="J380" s="84">
        <v>46030</v>
      </c>
      <c r="K380" s="85">
        <v>2</v>
      </c>
    </row>
    <row r="381" spans="1:11" x14ac:dyDescent="0.2">
      <c r="A381" s="74" t="s">
        <v>2562</v>
      </c>
      <c r="B381" s="79" t="s">
        <v>2149</v>
      </c>
      <c r="C381" s="74" t="s">
        <v>1874</v>
      </c>
      <c r="D381" s="80">
        <v>357081517</v>
      </c>
      <c r="E381" s="80">
        <v>2527660273</v>
      </c>
      <c r="F381" s="74" t="s">
        <v>1861</v>
      </c>
      <c r="G381" s="81">
        <v>35061</v>
      </c>
      <c r="H381" s="82">
        <f t="shared" ca="1" si="5"/>
        <v>14</v>
      </c>
      <c r="I381" s="83" t="s">
        <v>1863</v>
      </c>
      <c r="J381" s="84">
        <v>26790</v>
      </c>
      <c r="K381" s="85">
        <v>2</v>
      </c>
    </row>
    <row r="382" spans="1:11" x14ac:dyDescent="0.2">
      <c r="A382" s="74" t="s">
        <v>2572</v>
      </c>
      <c r="B382" s="79" t="s">
        <v>25</v>
      </c>
      <c r="C382" s="74" t="s">
        <v>1874</v>
      </c>
      <c r="D382" s="80">
        <v>662974752</v>
      </c>
      <c r="E382" s="80">
        <v>2526040465</v>
      </c>
      <c r="F382" s="74" t="s">
        <v>1858</v>
      </c>
      <c r="G382" s="81">
        <v>35082</v>
      </c>
      <c r="H382" s="82">
        <f t="shared" ca="1" si="5"/>
        <v>14</v>
      </c>
      <c r="I382" s="83" t="s">
        <v>1863</v>
      </c>
      <c r="J382" s="84">
        <v>51410</v>
      </c>
      <c r="K382" s="85">
        <v>4</v>
      </c>
    </row>
    <row r="383" spans="1:11" x14ac:dyDescent="0.2">
      <c r="A383" s="74" t="s">
        <v>2565</v>
      </c>
      <c r="B383" s="79" t="s">
        <v>26</v>
      </c>
      <c r="C383" s="74" t="s">
        <v>1874</v>
      </c>
      <c r="D383" s="80">
        <v>796685092</v>
      </c>
      <c r="E383" s="80">
        <v>2527469217</v>
      </c>
      <c r="F383" s="74" t="s">
        <v>1858</v>
      </c>
      <c r="G383" s="81">
        <v>35146</v>
      </c>
      <c r="H383" s="82">
        <f t="shared" ca="1" si="5"/>
        <v>14</v>
      </c>
      <c r="I383" s="83" t="s">
        <v>1863</v>
      </c>
      <c r="J383" s="84">
        <v>43460</v>
      </c>
      <c r="K383" s="85">
        <v>5</v>
      </c>
    </row>
    <row r="384" spans="1:11" x14ac:dyDescent="0.2">
      <c r="A384" s="74" t="s">
        <v>2542</v>
      </c>
      <c r="B384" s="79" t="s">
        <v>28</v>
      </c>
      <c r="C384" s="74" t="s">
        <v>1874</v>
      </c>
      <c r="D384" s="80">
        <v>424800509</v>
      </c>
      <c r="E384" s="80">
        <v>2523986051</v>
      </c>
      <c r="F384" s="74" t="s">
        <v>1858</v>
      </c>
      <c r="G384" s="81">
        <v>35153</v>
      </c>
      <c r="H384" s="82">
        <f t="shared" ca="1" si="5"/>
        <v>14</v>
      </c>
      <c r="I384" s="83" t="s">
        <v>1859</v>
      </c>
      <c r="J384" s="84">
        <v>44220</v>
      </c>
      <c r="K384" s="85">
        <v>3</v>
      </c>
    </row>
    <row r="385" spans="1:11" x14ac:dyDescent="0.2">
      <c r="A385" s="74" t="s">
        <v>2546</v>
      </c>
      <c r="B385" s="79" t="s">
        <v>1850</v>
      </c>
      <c r="C385" s="74" t="s">
        <v>1874</v>
      </c>
      <c r="D385" s="80">
        <v>422929693</v>
      </c>
      <c r="E385" s="80">
        <v>9191487375</v>
      </c>
      <c r="F385" s="74" t="s">
        <v>1858</v>
      </c>
      <c r="G385" s="81">
        <v>35352</v>
      </c>
      <c r="H385" s="82">
        <f t="shared" ca="1" si="5"/>
        <v>14</v>
      </c>
      <c r="I385" s="83" t="s">
        <v>1863</v>
      </c>
      <c r="J385" s="84">
        <v>52490</v>
      </c>
      <c r="K385" s="85">
        <v>4</v>
      </c>
    </row>
    <row r="386" spans="1:11" x14ac:dyDescent="0.2">
      <c r="A386" s="74" t="s">
        <v>2582</v>
      </c>
      <c r="B386" s="79" t="s">
        <v>28</v>
      </c>
      <c r="C386" s="74" t="s">
        <v>1874</v>
      </c>
      <c r="D386" s="80">
        <v>157257652</v>
      </c>
      <c r="E386" s="80">
        <v>9193262077</v>
      </c>
      <c r="F386" s="74" t="s">
        <v>1857</v>
      </c>
      <c r="G386" s="81">
        <v>35393</v>
      </c>
      <c r="H386" s="82">
        <f t="shared" ref="H386:H449" ca="1" si="6">DATEDIF(G386,TODAY(),"Y")</f>
        <v>13</v>
      </c>
      <c r="I386" s="83"/>
      <c r="J386" s="84">
        <v>50200</v>
      </c>
      <c r="K386" s="85">
        <v>4</v>
      </c>
    </row>
    <row r="387" spans="1:11" x14ac:dyDescent="0.2">
      <c r="A387" s="74" t="s">
        <v>2589</v>
      </c>
      <c r="B387" s="79" t="s">
        <v>1850</v>
      </c>
      <c r="C387" s="74" t="s">
        <v>1874</v>
      </c>
      <c r="D387" s="80">
        <v>662247915</v>
      </c>
      <c r="E387" s="80">
        <v>9194378387</v>
      </c>
      <c r="F387" s="74" t="s">
        <v>1858</v>
      </c>
      <c r="G387" s="81">
        <v>35630</v>
      </c>
      <c r="H387" s="82">
        <f t="shared" ca="1" si="6"/>
        <v>13</v>
      </c>
      <c r="I387" s="83" t="s">
        <v>1859</v>
      </c>
      <c r="J387" s="84">
        <v>48990</v>
      </c>
      <c r="K387" s="85">
        <v>5</v>
      </c>
    </row>
    <row r="388" spans="1:11" x14ac:dyDescent="0.2">
      <c r="A388" s="74" t="s">
        <v>2575</v>
      </c>
      <c r="B388" s="79" t="s">
        <v>1850</v>
      </c>
      <c r="C388" s="74" t="s">
        <v>1874</v>
      </c>
      <c r="D388" s="80">
        <v>372693786</v>
      </c>
      <c r="E388" s="80">
        <v>9198211050</v>
      </c>
      <c r="F388" s="74" t="s">
        <v>1861</v>
      </c>
      <c r="G388" s="81">
        <v>35828</v>
      </c>
      <c r="H388" s="82">
        <f t="shared" ca="1" si="6"/>
        <v>12</v>
      </c>
      <c r="I388" s="83" t="s">
        <v>1862</v>
      </c>
      <c r="J388" s="84">
        <v>31110</v>
      </c>
      <c r="K388" s="85">
        <v>1</v>
      </c>
    </row>
    <row r="389" spans="1:11" x14ac:dyDescent="0.2">
      <c r="A389" s="74" t="s">
        <v>2569</v>
      </c>
      <c r="B389" s="79" t="s">
        <v>2149</v>
      </c>
      <c r="C389" s="74" t="s">
        <v>1874</v>
      </c>
      <c r="D389" s="80">
        <v>168147877</v>
      </c>
      <c r="E389" s="80">
        <v>9196530760</v>
      </c>
      <c r="F389" s="74" t="s">
        <v>1861</v>
      </c>
      <c r="G389" s="81">
        <v>35831</v>
      </c>
      <c r="H389" s="82">
        <f t="shared" ca="1" si="6"/>
        <v>12</v>
      </c>
      <c r="I389" s="83" t="s">
        <v>1860</v>
      </c>
      <c r="J389" s="84">
        <v>15910</v>
      </c>
      <c r="K389" s="85">
        <v>3</v>
      </c>
    </row>
    <row r="390" spans="1:11" x14ac:dyDescent="0.2">
      <c r="A390" s="74" t="s">
        <v>2571</v>
      </c>
      <c r="B390" s="79" t="s">
        <v>26</v>
      </c>
      <c r="C390" s="74" t="s">
        <v>1874</v>
      </c>
      <c r="D390" s="80">
        <v>393290045</v>
      </c>
      <c r="E390" s="80">
        <v>2525268508</v>
      </c>
      <c r="F390" s="74" t="s">
        <v>1861</v>
      </c>
      <c r="G390" s="81">
        <v>35856</v>
      </c>
      <c r="H390" s="82">
        <f t="shared" ca="1" si="6"/>
        <v>12</v>
      </c>
      <c r="I390" s="83" t="s">
        <v>1862</v>
      </c>
      <c r="J390" s="84">
        <v>47295</v>
      </c>
      <c r="K390" s="85">
        <v>4</v>
      </c>
    </row>
    <row r="391" spans="1:11" x14ac:dyDescent="0.2">
      <c r="A391" s="74" t="s">
        <v>2590</v>
      </c>
      <c r="B391" s="79" t="s">
        <v>28</v>
      </c>
      <c r="C391" s="74" t="s">
        <v>1874</v>
      </c>
      <c r="D391" s="80">
        <v>364404060</v>
      </c>
      <c r="E391" s="80">
        <v>2527722509</v>
      </c>
      <c r="F391" s="74" t="s">
        <v>1861</v>
      </c>
      <c r="G391" s="81">
        <v>37052</v>
      </c>
      <c r="H391" s="82">
        <f t="shared" ca="1" si="6"/>
        <v>9</v>
      </c>
      <c r="I391" s="83" t="s">
        <v>1859</v>
      </c>
      <c r="J391" s="84">
        <v>31255</v>
      </c>
      <c r="K391" s="85">
        <v>5</v>
      </c>
    </row>
    <row r="392" spans="1:11" x14ac:dyDescent="0.2">
      <c r="A392" s="74" t="s">
        <v>2549</v>
      </c>
      <c r="B392" s="79" t="s">
        <v>25</v>
      </c>
      <c r="C392" s="74" t="s">
        <v>1874</v>
      </c>
      <c r="D392" s="80">
        <v>788451186</v>
      </c>
      <c r="E392" s="80">
        <v>9191682521</v>
      </c>
      <c r="F392" s="74" t="s">
        <v>1857</v>
      </c>
      <c r="G392" s="81">
        <v>37186</v>
      </c>
      <c r="H392" s="82">
        <f t="shared" ca="1" si="6"/>
        <v>9</v>
      </c>
      <c r="I392" s="83"/>
      <c r="J392" s="84">
        <v>57520</v>
      </c>
      <c r="K392" s="85">
        <v>3</v>
      </c>
    </row>
    <row r="393" spans="1:11" x14ac:dyDescent="0.2">
      <c r="A393" s="74" t="s">
        <v>2583</v>
      </c>
      <c r="B393" s="79" t="s">
        <v>1850</v>
      </c>
      <c r="C393" s="74" t="s">
        <v>1874</v>
      </c>
      <c r="D393" s="80">
        <v>980960186</v>
      </c>
      <c r="E393" s="80">
        <v>9191517218</v>
      </c>
      <c r="F393" s="74" t="s">
        <v>1861</v>
      </c>
      <c r="G393" s="81">
        <v>37788</v>
      </c>
      <c r="H393" s="82">
        <f t="shared" ca="1" si="6"/>
        <v>7</v>
      </c>
      <c r="I393" s="83" t="s">
        <v>1863</v>
      </c>
      <c r="J393" s="84">
        <v>47705</v>
      </c>
      <c r="K393" s="85">
        <v>5</v>
      </c>
    </row>
    <row r="394" spans="1:11" x14ac:dyDescent="0.2">
      <c r="A394" s="74" t="s">
        <v>2583</v>
      </c>
      <c r="B394" s="79" t="s">
        <v>1850</v>
      </c>
      <c r="C394" s="74" t="s">
        <v>1874</v>
      </c>
      <c r="D394" s="80">
        <v>980960186</v>
      </c>
      <c r="E394" s="80">
        <v>9191517218</v>
      </c>
      <c r="F394" s="74" t="s">
        <v>1861</v>
      </c>
      <c r="G394" s="81">
        <v>37788</v>
      </c>
      <c r="H394" s="82">
        <f t="shared" ca="1" si="6"/>
        <v>7</v>
      </c>
      <c r="I394" s="83" t="s">
        <v>1863</v>
      </c>
      <c r="J394" s="84">
        <v>47705</v>
      </c>
      <c r="K394" s="85">
        <v>5</v>
      </c>
    </row>
    <row r="395" spans="1:11" x14ac:dyDescent="0.2">
      <c r="A395" s="74" t="s">
        <v>2566</v>
      </c>
      <c r="B395" s="79" t="s">
        <v>1850</v>
      </c>
      <c r="C395" s="74" t="s">
        <v>1874</v>
      </c>
      <c r="D395" s="80">
        <v>895408697</v>
      </c>
      <c r="E395" s="80">
        <v>2523383207</v>
      </c>
      <c r="F395" s="74" t="s">
        <v>1858</v>
      </c>
      <c r="G395" s="81">
        <v>37847</v>
      </c>
      <c r="H395" s="82">
        <f t="shared" ca="1" si="6"/>
        <v>7</v>
      </c>
      <c r="I395" s="83" t="s">
        <v>1863</v>
      </c>
      <c r="J395" s="84">
        <v>47610</v>
      </c>
      <c r="K395" s="85">
        <v>4</v>
      </c>
    </row>
    <row r="396" spans="1:11" x14ac:dyDescent="0.2">
      <c r="A396" s="74" t="s">
        <v>2568</v>
      </c>
      <c r="B396" s="79" t="s">
        <v>26</v>
      </c>
      <c r="C396" s="74" t="s">
        <v>1874</v>
      </c>
      <c r="D396" s="80">
        <v>400260342</v>
      </c>
      <c r="E396" s="80">
        <v>9196798743</v>
      </c>
      <c r="F396" s="74" t="s">
        <v>1857</v>
      </c>
      <c r="G396" s="81">
        <v>37973</v>
      </c>
      <c r="H396" s="82">
        <f t="shared" ca="1" si="6"/>
        <v>6</v>
      </c>
      <c r="I396" s="83"/>
      <c r="J396" s="84">
        <v>74470</v>
      </c>
      <c r="K396" s="85">
        <v>3</v>
      </c>
    </row>
    <row r="397" spans="1:11" x14ac:dyDescent="0.2">
      <c r="A397" s="74" t="s">
        <v>2547</v>
      </c>
      <c r="B397" s="79" t="s">
        <v>1850</v>
      </c>
      <c r="C397" s="74" t="s">
        <v>1874</v>
      </c>
      <c r="D397" s="80">
        <v>132016163</v>
      </c>
      <c r="E397" s="80">
        <v>2527726916</v>
      </c>
      <c r="F397" s="74" t="s">
        <v>1861</v>
      </c>
      <c r="G397" s="81">
        <v>38561</v>
      </c>
      <c r="H397" s="82">
        <f t="shared" ca="1" si="6"/>
        <v>5</v>
      </c>
      <c r="I397" s="83" t="s">
        <v>1865</v>
      </c>
      <c r="J397" s="84">
        <v>38575</v>
      </c>
      <c r="K397" s="85">
        <v>2</v>
      </c>
    </row>
    <row r="398" spans="1:11" x14ac:dyDescent="0.2">
      <c r="A398" s="74" t="s">
        <v>2567</v>
      </c>
      <c r="B398" s="79" t="s">
        <v>156</v>
      </c>
      <c r="C398" s="74" t="s">
        <v>1874</v>
      </c>
      <c r="D398" s="80">
        <v>506165137</v>
      </c>
      <c r="E398" s="80">
        <v>9193613417</v>
      </c>
      <c r="F398" s="74" t="s">
        <v>1858</v>
      </c>
      <c r="G398" s="81">
        <v>38773</v>
      </c>
      <c r="H398" s="82">
        <f t="shared" ca="1" si="6"/>
        <v>4</v>
      </c>
      <c r="I398" s="83" t="s">
        <v>1863</v>
      </c>
      <c r="J398" s="84">
        <v>44150</v>
      </c>
      <c r="K398" s="85">
        <v>4</v>
      </c>
    </row>
    <row r="399" spans="1:11" x14ac:dyDescent="0.2">
      <c r="A399" s="74" t="s">
        <v>2584</v>
      </c>
      <c r="B399" s="79" t="s">
        <v>26</v>
      </c>
      <c r="C399" s="74" t="s">
        <v>1874</v>
      </c>
      <c r="D399" s="80">
        <v>649234799</v>
      </c>
      <c r="E399" s="80">
        <v>2521588597</v>
      </c>
      <c r="F399" s="74" t="s">
        <v>1858</v>
      </c>
      <c r="G399" s="81">
        <v>38899</v>
      </c>
      <c r="H399" s="82">
        <f t="shared" ca="1" si="6"/>
        <v>4</v>
      </c>
      <c r="I399" s="83" t="s">
        <v>1863</v>
      </c>
      <c r="J399" s="84">
        <v>45260</v>
      </c>
      <c r="K399" s="85">
        <v>4</v>
      </c>
    </row>
    <row r="400" spans="1:11" x14ac:dyDescent="0.2">
      <c r="A400" s="74" t="s">
        <v>2548</v>
      </c>
      <c r="B400" s="79" t="s">
        <v>26</v>
      </c>
      <c r="C400" s="74" t="s">
        <v>1874</v>
      </c>
      <c r="D400" s="80">
        <v>247406371</v>
      </c>
      <c r="E400" s="80">
        <v>9195299873</v>
      </c>
      <c r="F400" s="74" t="s">
        <v>1861</v>
      </c>
      <c r="G400" s="81">
        <v>39041</v>
      </c>
      <c r="H400" s="82">
        <f t="shared" ca="1" si="6"/>
        <v>3</v>
      </c>
      <c r="I400" s="83" t="s">
        <v>1863</v>
      </c>
      <c r="J400" s="84">
        <v>20040</v>
      </c>
      <c r="K400" s="85">
        <v>3</v>
      </c>
    </row>
    <row r="401" spans="1:11" x14ac:dyDescent="0.2">
      <c r="A401" s="74" t="s">
        <v>2554</v>
      </c>
      <c r="B401" s="79" t="s">
        <v>26</v>
      </c>
      <c r="C401" s="74" t="s">
        <v>1874</v>
      </c>
      <c r="D401" s="80">
        <v>168791562</v>
      </c>
      <c r="E401" s="80">
        <v>9194161772</v>
      </c>
      <c r="F401" s="74" t="s">
        <v>1858</v>
      </c>
      <c r="G401" s="81">
        <v>39051</v>
      </c>
      <c r="H401" s="82">
        <f t="shared" ca="1" si="6"/>
        <v>3</v>
      </c>
      <c r="I401" s="83" t="s">
        <v>1865</v>
      </c>
      <c r="J401" s="84">
        <v>75780</v>
      </c>
      <c r="K401" s="85">
        <v>2</v>
      </c>
    </row>
    <row r="402" spans="1:11" x14ac:dyDescent="0.2">
      <c r="A402" s="74" t="s">
        <v>2588</v>
      </c>
      <c r="B402" s="79" t="s">
        <v>26</v>
      </c>
      <c r="C402" s="74" t="s">
        <v>1874</v>
      </c>
      <c r="D402" s="80">
        <v>999156829</v>
      </c>
      <c r="E402" s="80">
        <v>2521401774</v>
      </c>
      <c r="F402" s="74" t="s">
        <v>1858</v>
      </c>
      <c r="G402" s="81">
        <v>39137</v>
      </c>
      <c r="H402" s="82">
        <f t="shared" ca="1" si="6"/>
        <v>3</v>
      </c>
      <c r="I402" s="83" t="s">
        <v>1859</v>
      </c>
      <c r="J402" s="84">
        <v>33970</v>
      </c>
      <c r="K402" s="85">
        <v>4</v>
      </c>
    </row>
    <row r="403" spans="1:11" x14ac:dyDescent="0.2">
      <c r="A403" s="74" t="s">
        <v>2588</v>
      </c>
      <c r="B403" s="79" t="s">
        <v>26</v>
      </c>
      <c r="C403" s="74" t="s">
        <v>1874</v>
      </c>
      <c r="D403" s="80">
        <v>999156829</v>
      </c>
      <c r="E403" s="80">
        <v>2521401774</v>
      </c>
      <c r="F403" s="74" t="s">
        <v>1858</v>
      </c>
      <c r="G403" s="81">
        <v>39137</v>
      </c>
      <c r="H403" s="82">
        <f t="shared" ca="1" si="6"/>
        <v>3</v>
      </c>
      <c r="I403" s="83" t="s">
        <v>1859</v>
      </c>
      <c r="J403" s="84">
        <v>33970</v>
      </c>
      <c r="K403" s="85">
        <v>4</v>
      </c>
    </row>
    <row r="404" spans="1:11" x14ac:dyDescent="0.2">
      <c r="A404" s="74" t="s">
        <v>2604</v>
      </c>
      <c r="B404" s="79" t="s">
        <v>2149</v>
      </c>
      <c r="C404" s="74" t="s">
        <v>1875</v>
      </c>
      <c r="D404" s="80">
        <v>247555666</v>
      </c>
      <c r="E404" s="80">
        <v>2528183445</v>
      </c>
      <c r="F404" s="74" t="s">
        <v>1858</v>
      </c>
      <c r="G404" s="81">
        <v>32307</v>
      </c>
      <c r="H404" s="82">
        <f t="shared" ca="1" si="6"/>
        <v>22</v>
      </c>
      <c r="I404" s="83" t="s">
        <v>1859</v>
      </c>
      <c r="J404" s="84">
        <v>39110</v>
      </c>
      <c r="K404" s="85">
        <v>5</v>
      </c>
    </row>
    <row r="405" spans="1:11" x14ac:dyDescent="0.2">
      <c r="A405" s="74" t="s">
        <v>2600</v>
      </c>
      <c r="B405" s="79" t="s">
        <v>28</v>
      </c>
      <c r="C405" s="74" t="s">
        <v>1875</v>
      </c>
      <c r="D405" s="80">
        <v>468953266</v>
      </c>
      <c r="E405" s="80">
        <v>9192126707</v>
      </c>
      <c r="F405" s="74" t="s">
        <v>1858</v>
      </c>
      <c r="G405" s="81">
        <v>32431</v>
      </c>
      <c r="H405" s="82">
        <f t="shared" ca="1" si="6"/>
        <v>22</v>
      </c>
      <c r="I405" s="83" t="s">
        <v>1859</v>
      </c>
      <c r="J405" s="84">
        <v>48550</v>
      </c>
      <c r="K405" s="85">
        <v>5</v>
      </c>
    </row>
    <row r="406" spans="1:11" x14ac:dyDescent="0.2">
      <c r="A406" s="74" t="s">
        <v>2605</v>
      </c>
      <c r="B406" s="79" t="s">
        <v>28</v>
      </c>
      <c r="C406" s="74" t="s">
        <v>1875</v>
      </c>
      <c r="D406" s="80">
        <v>802700229</v>
      </c>
      <c r="E406" s="80">
        <v>2524264889</v>
      </c>
      <c r="F406" s="74" t="s">
        <v>1858</v>
      </c>
      <c r="G406" s="81">
        <v>32594</v>
      </c>
      <c r="H406" s="82">
        <f t="shared" ca="1" si="6"/>
        <v>21</v>
      </c>
      <c r="I406" s="83" t="s">
        <v>1862</v>
      </c>
      <c r="J406" s="84">
        <v>87980</v>
      </c>
      <c r="K406" s="85">
        <v>1</v>
      </c>
    </row>
    <row r="407" spans="1:11" x14ac:dyDescent="0.2">
      <c r="A407" s="74" t="s">
        <v>2611</v>
      </c>
      <c r="B407" s="79" t="s">
        <v>28</v>
      </c>
      <c r="C407" s="74" t="s">
        <v>1875</v>
      </c>
      <c r="D407" s="80">
        <v>414905182</v>
      </c>
      <c r="E407" s="80">
        <v>9193820411</v>
      </c>
      <c r="F407" s="74" t="s">
        <v>1858</v>
      </c>
      <c r="G407" s="81">
        <v>33811</v>
      </c>
      <c r="H407" s="82">
        <f t="shared" ca="1" si="6"/>
        <v>18</v>
      </c>
      <c r="I407" s="83" t="s">
        <v>1863</v>
      </c>
      <c r="J407" s="84">
        <v>22860</v>
      </c>
      <c r="K407" s="85">
        <v>5</v>
      </c>
    </row>
    <row r="408" spans="1:11" x14ac:dyDescent="0.2">
      <c r="A408" s="74" t="s">
        <v>2598</v>
      </c>
      <c r="B408" s="79" t="s">
        <v>2149</v>
      </c>
      <c r="C408" s="74" t="s">
        <v>1875</v>
      </c>
      <c r="D408" s="80">
        <v>303641529</v>
      </c>
      <c r="E408" s="80">
        <v>9196753698</v>
      </c>
      <c r="F408" s="74" t="s">
        <v>1861</v>
      </c>
      <c r="G408" s="81">
        <v>33840</v>
      </c>
      <c r="H408" s="82">
        <f t="shared" ca="1" si="6"/>
        <v>18</v>
      </c>
      <c r="I408" s="83" t="s">
        <v>1859</v>
      </c>
      <c r="J408" s="84">
        <v>49405</v>
      </c>
      <c r="K408" s="85">
        <v>4</v>
      </c>
    </row>
    <row r="409" spans="1:11" x14ac:dyDescent="0.2">
      <c r="A409" s="74" t="s">
        <v>2596</v>
      </c>
      <c r="B409" s="79" t="s">
        <v>26</v>
      </c>
      <c r="C409" s="74" t="s">
        <v>1875</v>
      </c>
      <c r="D409" s="80">
        <v>788832967</v>
      </c>
      <c r="E409" s="80">
        <v>2521919147</v>
      </c>
      <c r="F409" s="74" t="s">
        <v>1864</v>
      </c>
      <c r="G409" s="81">
        <v>34071</v>
      </c>
      <c r="H409" s="82">
        <f t="shared" ca="1" si="6"/>
        <v>17</v>
      </c>
      <c r="I409" s="83"/>
      <c r="J409" s="84">
        <v>35312</v>
      </c>
      <c r="K409" s="85">
        <v>3</v>
      </c>
    </row>
    <row r="410" spans="1:11" x14ac:dyDescent="0.2">
      <c r="A410" s="74" t="s">
        <v>2609</v>
      </c>
      <c r="B410" s="79" t="s">
        <v>28</v>
      </c>
      <c r="C410" s="74" t="s">
        <v>1875</v>
      </c>
      <c r="D410" s="80">
        <v>557568959</v>
      </c>
      <c r="E410" s="80">
        <v>9192783818</v>
      </c>
      <c r="F410" s="74" t="s">
        <v>1857</v>
      </c>
      <c r="G410" s="81">
        <v>34137</v>
      </c>
      <c r="H410" s="82">
        <f t="shared" ca="1" si="6"/>
        <v>17</v>
      </c>
      <c r="I410" s="83"/>
      <c r="J410" s="84">
        <v>54190</v>
      </c>
      <c r="K410" s="85">
        <v>4</v>
      </c>
    </row>
    <row r="411" spans="1:11" x14ac:dyDescent="0.2">
      <c r="A411" s="74" t="s">
        <v>2593</v>
      </c>
      <c r="B411" s="79" t="s">
        <v>25</v>
      </c>
      <c r="C411" s="74" t="s">
        <v>1875</v>
      </c>
      <c r="D411" s="80">
        <v>859204644</v>
      </c>
      <c r="E411" s="80">
        <v>9191617913</v>
      </c>
      <c r="F411" s="74" t="s">
        <v>1857</v>
      </c>
      <c r="G411" s="81">
        <v>34414</v>
      </c>
      <c r="H411" s="82">
        <f t="shared" ca="1" si="6"/>
        <v>16</v>
      </c>
      <c r="I411" s="83"/>
      <c r="J411" s="84">
        <v>86470</v>
      </c>
      <c r="K411" s="85">
        <v>4</v>
      </c>
    </row>
    <row r="412" spans="1:11" x14ac:dyDescent="0.2">
      <c r="A412" s="74" t="s">
        <v>2602</v>
      </c>
      <c r="B412" s="79" t="s">
        <v>26</v>
      </c>
      <c r="C412" s="74" t="s">
        <v>1875</v>
      </c>
      <c r="D412" s="80">
        <v>122440839</v>
      </c>
      <c r="E412" s="80">
        <v>2526525807</v>
      </c>
      <c r="F412" s="74" t="s">
        <v>1861</v>
      </c>
      <c r="G412" s="81">
        <v>34651</v>
      </c>
      <c r="H412" s="82">
        <f t="shared" ca="1" si="6"/>
        <v>16</v>
      </c>
      <c r="I412" s="83" t="s">
        <v>1859</v>
      </c>
      <c r="J412" s="84">
        <v>20500</v>
      </c>
      <c r="K412" s="85">
        <v>3</v>
      </c>
    </row>
    <row r="413" spans="1:11" x14ac:dyDescent="0.2">
      <c r="A413" s="74" t="s">
        <v>2591</v>
      </c>
      <c r="B413" s="79" t="s">
        <v>1850</v>
      </c>
      <c r="C413" s="74" t="s">
        <v>1875</v>
      </c>
      <c r="D413" s="80">
        <v>550291321</v>
      </c>
      <c r="E413" s="80">
        <v>9192529195</v>
      </c>
      <c r="F413" s="74" t="s">
        <v>1857</v>
      </c>
      <c r="G413" s="81">
        <v>34737</v>
      </c>
      <c r="H413" s="82">
        <f t="shared" ca="1" si="6"/>
        <v>15</v>
      </c>
      <c r="I413" s="83"/>
      <c r="J413" s="84">
        <v>72480</v>
      </c>
      <c r="K413" s="85">
        <v>2</v>
      </c>
    </row>
    <row r="414" spans="1:11" x14ac:dyDescent="0.2">
      <c r="A414" s="74" t="s">
        <v>2599</v>
      </c>
      <c r="B414" s="79" t="s">
        <v>26</v>
      </c>
      <c r="C414" s="74" t="s">
        <v>1875</v>
      </c>
      <c r="D414" s="80">
        <v>797431044</v>
      </c>
      <c r="E414" s="80">
        <v>2523820613</v>
      </c>
      <c r="F414" s="74" t="s">
        <v>1864</v>
      </c>
      <c r="G414" s="81">
        <v>34774</v>
      </c>
      <c r="H414" s="82">
        <f t="shared" ca="1" si="6"/>
        <v>15</v>
      </c>
      <c r="I414" s="83"/>
      <c r="J414" s="84">
        <v>21668</v>
      </c>
      <c r="K414" s="85">
        <v>4</v>
      </c>
    </row>
    <row r="415" spans="1:11" x14ac:dyDescent="0.2">
      <c r="A415" s="74" t="s">
        <v>2610</v>
      </c>
      <c r="B415" s="79" t="s">
        <v>26</v>
      </c>
      <c r="C415" s="74" t="s">
        <v>1875</v>
      </c>
      <c r="D415" s="80">
        <v>332302868</v>
      </c>
      <c r="E415" s="80">
        <v>9196109756</v>
      </c>
      <c r="F415" s="74" t="s">
        <v>1858</v>
      </c>
      <c r="G415" s="81">
        <v>34865</v>
      </c>
      <c r="H415" s="82">
        <f t="shared" ca="1" si="6"/>
        <v>15</v>
      </c>
      <c r="I415" s="83" t="s">
        <v>1863</v>
      </c>
      <c r="J415" s="84">
        <v>23520</v>
      </c>
      <c r="K415" s="85">
        <v>2</v>
      </c>
    </row>
    <row r="416" spans="1:11" x14ac:dyDescent="0.2">
      <c r="A416" s="74" t="s">
        <v>2592</v>
      </c>
      <c r="B416" s="79" t="s">
        <v>156</v>
      </c>
      <c r="C416" s="74" t="s">
        <v>1875</v>
      </c>
      <c r="D416" s="80">
        <v>113377726</v>
      </c>
      <c r="E416" s="80">
        <v>9197494648</v>
      </c>
      <c r="F416" s="74" t="s">
        <v>1858</v>
      </c>
      <c r="G416" s="81">
        <v>35156</v>
      </c>
      <c r="H416" s="82">
        <f t="shared" ca="1" si="6"/>
        <v>14</v>
      </c>
      <c r="I416" s="83" t="s">
        <v>1863</v>
      </c>
      <c r="J416" s="84">
        <v>68410</v>
      </c>
      <c r="K416" s="85">
        <v>5</v>
      </c>
    </row>
    <row r="417" spans="1:11" x14ac:dyDescent="0.2">
      <c r="A417" s="74" t="s">
        <v>2594</v>
      </c>
      <c r="B417" s="79" t="s">
        <v>2149</v>
      </c>
      <c r="C417" s="74" t="s">
        <v>1875</v>
      </c>
      <c r="D417" s="80">
        <v>665006199</v>
      </c>
      <c r="E417" s="80">
        <v>2525555817</v>
      </c>
      <c r="F417" s="74" t="s">
        <v>1858</v>
      </c>
      <c r="G417" s="81">
        <v>35257</v>
      </c>
      <c r="H417" s="82">
        <f t="shared" ca="1" si="6"/>
        <v>14</v>
      </c>
      <c r="I417" s="83" t="s">
        <v>1860</v>
      </c>
      <c r="J417" s="84">
        <v>45450</v>
      </c>
      <c r="K417" s="85">
        <v>5</v>
      </c>
    </row>
    <row r="418" spans="1:11" x14ac:dyDescent="0.2">
      <c r="A418" s="74" t="s">
        <v>2603</v>
      </c>
      <c r="B418" s="79" t="s">
        <v>26</v>
      </c>
      <c r="C418" s="74" t="s">
        <v>1875</v>
      </c>
      <c r="D418" s="80">
        <v>221364716</v>
      </c>
      <c r="E418" s="80">
        <v>2521389906</v>
      </c>
      <c r="F418" s="74" t="s">
        <v>1858</v>
      </c>
      <c r="G418" s="81">
        <v>35588</v>
      </c>
      <c r="H418" s="82">
        <f t="shared" ca="1" si="6"/>
        <v>13</v>
      </c>
      <c r="I418" s="83" t="s">
        <v>1859</v>
      </c>
      <c r="J418" s="84">
        <v>71820</v>
      </c>
      <c r="K418" s="85">
        <v>2</v>
      </c>
    </row>
    <row r="419" spans="1:11" x14ac:dyDescent="0.2">
      <c r="A419" s="74" t="s">
        <v>2597</v>
      </c>
      <c r="B419" s="79" t="s">
        <v>1850</v>
      </c>
      <c r="C419" s="74" t="s">
        <v>1875</v>
      </c>
      <c r="D419" s="80">
        <v>261486180</v>
      </c>
      <c r="E419" s="80">
        <v>2522523567</v>
      </c>
      <c r="F419" s="74" t="s">
        <v>1857</v>
      </c>
      <c r="G419" s="81">
        <v>35926</v>
      </c>
      <c r="H419" s="82">
        <f t="shared" ca="1" si="6"/>
        <v>12</v>
      </c>
      <c r="I419" s="83"/>
      <c r="J419" s="84">
        <v>29540</v>
      </c>
      <c r="K419" s="85">
        <v>3</v>
      </c>
    </row>
    <row r="420" spans="1:11" x14ac:dyDescent="0.2">
      <c r="A420" s="74" t="s">
        <v>2608</v>
      </c>
      <c r="B420" s="79" t="s">
        <v>28</v>
      </c>
      <c r="C420" s="74" t="s">
        <v>1875</v>
      </c>
      <c r="D420" s="80">
        <v>167646549</v>
      </c>
      <c r="E420" s="80">
        <v>9197187041</v>
      </c>
      <c r="F420" s="74" t="s">
        <v>1857</v>
      </c>
      <c r="G420" s="81">
        <v>36493</v>
      </c>
      <c r="H420" s="82">
        <f t="shared" ca="1" si="6"/>
        <v>10</v>
      </c>
      <c r="I420" s="83"/>
      <c r="J420" s="84">
        <v>78100</v>
      </c>
      <c r="K420" s="85">
        <v>3</v>
      </c>
    </row>
    <row r="421" spans="1:11" x14ac:dyDescent="0.2">
      <c r="A421" s="74" t="s">
        <v>2606</v>
      </c>
      <c r="B421" s="79" t="s">
        <v>156</v>
      </c>
      <c r="C421" s="74" t="s">
        <v>1875</v>
      </c>
      <c r="D421" s="80">
        <v>917195248</v>
      </c>
      <c r="E421" s="80">
        <v>9194605984</v>
      </c>
      <c r="F421" s="74" t="s">
        <v>1864</v>
      </c>
      <c r="G421" s="81">
        <v>36517</v>
      </c>
      <c r="H421" s="82">
        <f t="shared" ca="1" si="6"/>
        <v>10</v>
      </c>
      <c r="I421" s="83"/>
      <c r="J421" s="84">
        <v>11044</v>
      </c>
      <c r="K421" s="85">
        <v>2</v>
      </c>
    </row>
    <row r="422" spans="1:11" x14ac:dyDescent="0.2">
      <c r="A422" s="74" t="s">
        <v>2601</v>
      </c>
      <c r="B422" s="79" t="s">
        <v>25</v>
      </c>
      <c r="C422" s="74" t="s">
        <v>1875</v>
      </c>
      <c r="D422" s="80">
        <v>755945415</v>
      </c>
      <c r="E422" s="80">
        <v>2524373324</v>
      </c>
      <c r="F422" s="74" t="s">
        <v>1857</v>
      </c>
      <c r="G422" s="81">
        <v>39023</v>
      </c>
      <c r="H422" s="82">
        <f t="shared" ca="1" si="6"/>
        <v>4</v>
      </c>
      <c r="I422" s="83"/>
      <c r="J422" s="84">
        <v>74020</v>
      </c>
      <c r="K422" s="85">
        <v>2</v>
      </c>
    </row>
    <row r="423" spans="1:11" x14ac:dyDescent="0.2">
      <c r="A423" s="74" t="s">
        <v>2595</v>
      </c>
      <c r="B423" s="79" t="s">
        <v>26</v>
      </c>
      <c r="C423" s="74" t="s">
        <v>1875</v>
      </c>
      <c r="D423" s="80">
        <v>397835298</v>
      </c>
      <c r="E423" s="80">
        <v>9196795200</v>
      </c>
      <c r="F423" s="74" t="s">
        <v>1857</v>
      </c>
      <c r="G423" s="81">
        <v>39062</v>
      </c>
      <c r="H423" s="82">
        <f t="shared" ca="1" si="6"/>
        <v>3</v>
      </c>
      <c r="I423" s="83"/>
      <c r="J423" s="84">
        <v>75100</v>
      </c>
      <c r="K423" s="85">
        <v>4</v>
      </c>
    </row>
    <row r="424" spans="1:11" x14ac:dyDescent="0.2">
      <c r="A424" s="74" t="s">
        <v>2607</v>
      </c>
      <c r="B424" s="79" t="s">
        <v>2149</v>
      </c>
      <c r="C424" s="74" t="s">
        <v>1875</v>
      </c>
      <c r="D424" s="80">
        <v>478004556</v>
      </c>
      <c r="E424" s="80">
        <v>9193891189</v>
      </c>
      <c r="F424" s="74" t="s">
        <v>1858</v>
      </c>
      <c r="G424" s="81">
        <v>39223</v>
      </c>
      <c r="H424" s="82">
        <f t="shared" ca="1" si="6"/>
        <v>3</v>
      </c>
      <c r="I424" s="83" t="s">
        <v>1860</v>
      </c>
      <c r="J424" s="84">
        <v>62180</v>
      </c>
      <c r="K424" s="85">
        <v>2</v>
      </c>
    </row>
    <row r="425" spans="1:11" x14ac:dyDescent="0.2">
      <c r="A425" s="74" t="s">
        <v>2612</v>
      </c>
      <c r="B425" s="79" t="s">
        <v>1850</v>
      </c>
      <c r="C425" s="74" t="s">
        <v>1876</v>
      </c>
      <c r="D425" s="80">
        <v>425943144</v>
      </c>
      <c r="E425" s="80">
        <v>2522911046</v>
      </c>
      <c r="F425" s="74" t="s">
        <v>1857</v>
      </c>
      <c r="G425" s="81">
        <v>33098</v>
      </c>
      <c r="H425" s="82">
        <f t="shared" ca="1" si="6"/>
        <v>20</v>
      </c>
      <c r="I425" s="83"/>
      <c r="J425" s="84">
        <v>71700</v>
      </c>
      <c r="K425" s="85">
        <v>2</v>
      </c>
    </row>
    <row r="426" spans="1:11" x14ac:dyDescent="0.2">
      <c r="A426" s="74" t="s">
        <v>2613</v>
      </c>
      <c r="B426" s="79" t="s">
        <v>28</v>
      </c>
      <c r="C426" s="74" t="s">
        <v>1876</v>
      </c>
      <c r="D426" s="80">
        <v>974912089</v>
      </c>
      <c r="E426" s="80">
        <v>9192601200</v>
      </c>
      <c r="F426" s="74" t="s">
        <v>1858</v>
      </c>
      <c r="G426" s="81">
        <v>33504</v>
      </c>
      <c r="H426" s="82">
        <f t="shared" ca="1" si="6"/>
        <v>19</v>
      </c>
      <c r="I426" s="83" t="s">
        <v>1859</v>
      </c>
      <c r="J426" s="84">
        <v>63190</v>
      </c>
      <c r="K426" s="85">
        <v>1</v>
      </c>
    </row>
    <row r="427" spans="1:11" x14ac:dyDescent="0.2">
      <c r="A427" s="74" t="s">
        <v>2614</v>
      </c>
      <c r="B427" s="79" t="s">
        <v>1850</v>
      </c>
      <c r="C427" s="74" t="s">
        <v>1876</v>
      </c>
      <c r="D427" s="80">
        <v>252582122</v>
      </c>
      <c r="E427" s="80">
        <v>9197764351</v>
      </c>
      <c r="F427" s="74" t="s">
        <v>1857</v>
      </c>
      <c r="G427" s="81">
        <v>34141</v>
      </c>
      <c r="H427" s="82">
        <f t="shared" ca="1" si="6"/>
        <v>17</v>
      </c>
      <c r="I427" s="83"/>
      <c r="J427" s="84">
        <v>25120</v>
      </c>
      <c r="K427" s="85">
        <v>2</v>
      </c>
    </row>
    <row r="428" spans="1:11" x14ac:dyDescent="0.2">
      <c r="A428" s="74" t="s">
        <v>2615</v>
      </c>
      <c r="B428" s="79" t="s">
        <v>26</v>
      </c>
      <c r="C428" s="74" t="s">
        <v>1876</v>
      </c>
      <c r="D428" s="80">
        <v>121688720</v>
      </c>
      <c r="E428" s="80">
        <v>9194794769</v>
      </c>
      <c r="F428" s="74" t="s">
        <v>1857</v>
      </c>
      <c r="G428" s="81">
        <v>34257</v>
      </c>
      <c r="H428" s="82">
        <f t="shared" ca="1" si="6"/>
        <v>17</v>
      </c>
      <c r="I428" s="83"/>
      <c r="J428" s="84">
        <v>44820</v>
      </c>
      <c r="K428" s="85">
        <v>4</v>
      </c>
    </row>
    <row r="429" spans="1:11" x14ac:dyDescent="0.2">
      <c r="A429" s="74" t="s">
        <v>2654</v>
      </c>
      <c r="B429" s="79" t="s">
        <v>28</v>
      </c>
      <c r="C429" s="74" t="s">
        <v>1877</v>
      </c>
      <c r="D429" s="80">
        <v>959568761</v>
      </c>
      <c r="E429" s="80">
        <v>9194744493</v>
      </c>
      <c r="F429" s="74" t="s">
        <v>1858</v>
      </c>
      <c r="G429" s="81">
        <v>32147</v>
      </c>
      <c r="H429" s="82">
        <f t="shared" ca="1" si="6"/>
        <v>22</v>
      </c>
      <c r="I429" s="83" t="s">
        <v>1865</v>
      </c>
      <c r="J429" s="84">
        <v>61470</v>
      </c>
      <c r="K429" s="85">
        <v>5</v>
      </c>
    </row>
    <row r="430" spans="1:11" x14ac:dyDescent="0.2">
      <c r="A430" s="74" t="s">
        <v>2658</v>
      </c>
      <c r="B430" s="79" t="s">
        <v>26</v>
      </c>
      <c r="C430" s="74" t="s">
        <v>1877</v>
      </c>
      <c r="D430" s="80">
        <v>290385638</v>
      </c>
      <c r="E430" s="80">
        <v>9194518022</v>
      </c>
      <c r="F430" s="74" t="s">
        <v>1861</v>
      </c>
      <c r="G430" s="81">
        <v>32192</v>
      </c>
      <c r="H430" s="82">
        <f t="shared" ca="1" si="6"/>
        <v>22</v>
      </c>
      <c r="I430" s="83" t="s">
        <v>1862</v>
      </c>
      <c r="J430" s="84">
        <v>35045</v>
      </c>
      <c r="K430" s="85">
        <v>4</v>
      </c>
    </row>
    <row r="431" spans="1:11" x14ac:dyDescent="0.2">
      <c r="A431" s="74" t="s">
        <v>2649</v>
      </c>
      <c r="B431" s="79" t="s">
        <v>26</v>
      </c>
      <c r="C431" s="74" t="s">
        <v>1877</v>
      </c>
      <c r="D431" s="80">
        <v>617795992</v>
      </c>
      <c r="E431" s="80">
        <v>2526345909</v>
      </c>
      <c r="F431" s="74" t="s">
        <v>1858</v>
      </c>
      <c r="G431" s="81">
        <v>32268</v>
      </c>
      <c r="H431" s="82">
        <f t="shared" ca="1" si="6"/>
        <v>22</v>
      </c>
      <c r="I431" s="83" t="s">
        <v>1859</v>
      </c>
      <c r="J431" s="84">
        <v>43580</v>
      </c>
      <c r="K431" s="85">
        <v>5</v>
      </c>
    </row>
    <row r="432" spans="1:11" x14ac:dyDescent="0.2">
      <c r="A432" s="74" t="s">
        <v>2625</v>
      </c>
      <c r="B432" s="79" t="s">
        <v>1850</v>
      </c>
      <c r="C432" s="74" t="s">
        <v>1877</v>
      </c>
      <c r="D432" s="80">
        <v>724193735</v>
      </c>
      <c r="E432" s="80">
        <v>2528627048</v>
      </c>
      <c r="F432" s="74" t="s">
        <v>1858</v>
      </c>
      <c r="G432" s="81">
        <v>32310</v>
      </c>
      <c r="H432" s="82">
        <f t="shared" ca="1" si="6"/>
        <v>22</v>
      </c>
      <c r="I432" s="83" t="s">
        <v>1863</v>
      </c>
      <c r="J432" s="84">
        <v>43190</v>
      </c>
      <c r="K432" s="85">
        <v>2</v>
      </c>
    </row>
    <row r="433" spans="1:11" x14ac:dyDescent="0.2">
      <c r="A433" s="74" t="s">
        <v>2624</v>
      </c>
      <c r="B433" s="79" t="s">
        <v>1850</v>
      </c>
      <c r="C433" s="74" t="s">
        <v>1877</v>
      </c>
      <c r="D433" s="80">
        <v>294130565</v>
      </c>
      <c r="E433" s="80">
        <v>9193744359</v>
      </c>
      <c r="F433" s="74" t="s">
        <v>1858</v>
      </c>
      <c r="G433" s="81">
        <v>32326</v>
      </c>
      <c r="H433" s="82">
        <f t="shared" ca="1" si="6"/>
        <v>22</v>
      </c>
      <c r="I433" s="83" t="s">
        <v>1859</v>
      </c>
      <c r="J433" s="84">
        <v>26360</v>
      </c>
      <c r="K433" s="85">
        <v>1</v>
      </c>
    </row>
    <row r="434" spans="1:11" x14ac:dyDescent="0.2">
      <c r="A434" s="74" t="s">
        <v>2647</v>
      </c>
      <c r="B434" s="79" t="s">
        <v>28</v>
      </c>
      <c r="C434" s="74" t="s">
        <v>1877</v>
      </c>
      <c r="D434" s="80">
        <v>474117484</v>
      </c>
      <c r="E434" s="80">
        <v>9196132408</v>
      </c>
      <c r="F434" s="74" t="s">
        <v>1858</v>
      </c>
      <c r="G434" s="81">
        <v>32332</v>
      </c>
      <c r="H434" s="82">
        <f t="shared" ca="1" si="6"/>
        <v>22</v>
      </c>
      <c r="I434" s="83" t="s">
        <v>1859</v>
      </c>
      <c r="J434" s="84">
        <v>79770</v>
      </c>
      <c r="K434" s="85">
        <v>4</v>
      </c>
    </row>
    <row r="435" spans="1:11" x14ac:dyDescent="0.2">
      <c r="A435" s="74" t="s">
        <v>2622</v>
      </c>
      <c r="B435" s="79" t="s">
        <v>28</v>
      </c>
      <c r="C435" s="74" t="s">
        <v>1877</v>
      </c>
      <c r="D435" s="80">
        <v>210173249</v>
      </c>
      <c r="E435" s="80">
        <v>2525780571</v>
      </c>
      <c r="F435" s="74" t="s">
        <v>1857</v>
      </c>
      <c r="G435" s="81">
        <v>32501</v>
      </c>
      <c r="H435" s="82">
        <f t="shared" ca="1" si="6"/>
        <v>21</v>
      </c>
      <c r="I435" s="83"/>
      <c r="J435" s="84">
        <v>32650</v>
      </c>
      <c r="K435" s="85">
        <v>1</v>
      </c>
    </row>
    <row r="436" spans="1:11" x14ac:dyDescent="0.2">
      <c r="A436" s="74" t="s">
        <v>2623</v>
      </c>
      <c r="B436" s="79" t="s">
        <v>28</v>
      </c>
      <c r="C436" s="74" t="s">
        <v>1877</v>
      </c>
      <c r="D436" s="80">
        <v>868128171</v>
      </c>
      <c r="E436" s="80">
        <v>2525048978</v>
      </c>
      <c r="F436" s="74" t="s">
        <v>1858</v>
      </c>
      <c r="G436" s="81">
        <v>32568</v>
      </c>
      <c r="H436" s="82">
        <f t="shared" ca="1" si="6"/>
        <v>21</v>
      </c>
      <c r="I436" s="83" t="s">
        <v>1860</v>
      </c>
      <c r="J436" s="84">
        <v>75370</v>
      </c>
      <c r="K436" s="85">
        <v>2</v>
      </c>
    </row>
    <row r="437" spans="1:11" x14ac:dyDescent="0.2">
      <c r="A437" s="74" t="s">
        <v>2634</v>
      </c>
      <c r="B437" s="79" t="s">
        <v>26</v>
      </c>
      <c r="C437" s="74" t="s">
        <v>1877</v>
      </c>
      <c r="D437" s="80">
        <v>150132247</v>
      </c>
      <c r="E437" s="80">
        <v>9198561612</v>
      </c>
      <c r="F437" s="74" t="s">
        <v>1858</v>
      </c>
      <c r="G437" s="81">
        <v>32571</v>
      </c>
      <c r="H437" s="82">
        <f t="shared" ca="1" si="6"/>
        <v>21</v>
      </c>
      <c r="I437" s="83" t="s">
        <v>1860</v>
      </c>
      <c r="J437" s="84">
        <v>46910</v>
      </c>
      <c r="K437" s="85">
        <v>3</v>
      </c>
    </row>
    <row r="438" spans="1:11" x14ac:dyDescent="0.2">
      <c r="A438" s="74" t="s">
        <v>2618</v>
      </c>
      <c r="B438" s="79" t="s">
        <v>28</v>
      </c>
      <c r="C438" s="74" t="s">
        <v>1877</v>
      </c>
      <c r="D438" s="80">
        <v>881242432</v>
      </c>
      <c r="E438" s="80">
        <v>9193957018</v>
      </c>
      <c r="F438" s="74" t="s">
        <v>1858</v>
      </c>
      <c r="G438" s="81">
        <v>32618</v>
      </c>
      <c r="H438" s="82">
        <f t="shared" ca="1" si="6"/>
        <v>21</v>
      </c>
      <c r="I438" s="83" t="s">
        <v>1862</v>
      </c>
      <c r="J438" s="84">
        <v>68010</v>
      </c>
      <c r="K438" s="85">
        <v>1</v>
      </c>
    </row>
    <row r="439" spans="1:11" x14ac:dyDescent="0.2">
      <c r="A439" s="74" t="s">
        <v>2627</v>
      </c>
      <c r="B439" s="79" t="s">
        <v>26</v>
      </c>
      <c r="C439" s="74" t="s">
        <v>1877</v>
      </c>
      <c r="D439" s="80">
        <v>934447306</v>
      </c>
      <c r="E439" s="80">
        <v>2525981242</v>
      </c>
      <c r="F439" s="74" t="s">
        <v>1858</v>
      </c>
      <c r="G439" s="81">
        <v>32801</v>
      </c>
      <c r="H439" s="82">
        <f t="shared" ca="1" si="6"/>
        <v>21</v>
      </c>
      <c r="I439" s="83" t="s">
        <v>1863</v>
      </c>
      <c r="J439" s="84">
        <v>73030</v>
      </c>
      <c r="K439" s="85">
        <v>5</v>
      </c>
    </row>
    <row r="440" spans="1:11" x14ac:dyDescent="0.2">
      <c r="A440" s="74" t="s">
        <v>2643</v>
      </c>
      <c r="B440" s="79" t="s">
        <v>25</v>
      </c>
      <c r="C440" s="74" t="s">
        <v>1877</v>
      </c>
      <c r="D440" s="80">
        <v>761337848</v>
      </c>
      <c r="E440" s="80">
        <v>9193967339</v>
      </c>
      <c r="F440" s="74" t="s">
        <v>1857</v>
      </c>
      <c r="G440" s="81">
        <v>33192</v>
      </c>
      <c r="H440" s="82">
        <f t="shared" ca="1" si="6"/>
        <v>19</v>
      </c>
      <c r="I440" s="83"/>
      <c r="J440" s="84">
        <v>66710</v>
      </c>
      <c r="K440" s="85">
        <v>2</v>
      </c>
    </row>
    <row r="441" spans="1:11" x14ac:dyDescent="0.2">
      <c r="A441" s="74" t="s">
        <v>2619</v>
      </c>
      <c r="B441" s="79" t="s">
        <v>25</v>
      </c>
      <c r="C441" s="74" t="s">
        <v>1877</v>
      </c>
      <c r="D441" s="80">
        <v>302854692</v>
      </c>
      <c r="E441" s="80">
        <v>2528651774</v>
      </c>
      <c r="F441" s="74" t="s">
        <v>1861</v>
      </c>
      <c r="G441" s="81">
        <v>33307</v>
      </c>
      <c r="H441" s="82">
        <f t="shared" ca="1" si="6"/>
        <v>19</v>
      </c>
      <c r="I441" s="83" t="s">
        <v>1859</v>
      </c>
      <c r="J441" s="84">
        <v>13435</v>
      </c>
      <c r="K441" s="85">
        <v>1</v>
      </c>
    </row>
    <row r="442" spans="1:11" x14ac:dyDescent="0.2">
      <c r="A442" s="74" t="s">
        <v>2639</v>
      </c>
      <c r="B442" s="79" t="s">
        <v>2149</v>
      </c>
      <c r="C442" s="74" t="s">
        <v>1877</v>
      </c>
      <c r="D442" s="80">
        <v>542214575</v>
      </c>
      <c r="E442" s="80">
        <v>2522172913</v>
      </c>
      <c r="F442" s="74" t="s">
        <v>1858</v>
      </c>
      <c r="G442" s="81">
        <v>33392</v>
      </c>
      <c r="H442" s="82">
        <f t="shared" ca="1" si="6"/>
        <v>19</v>
      </c>
      <c r="I442" s="83" t="s">
        <v>1859</v>
      </c>
      <c r="J442" s="84">
        <v>87030</v>
      </c>
      <c r="K442" s="85">
        <v>3</v>
      </c>
    </row>
    <row r="443" spans="1:11" x14ac:dyDescent="0.2">
      <c r="A443" s="74" t="s">
        <v>2646</v>
      </c>
      <c r="B443" s="79" t="s">
        <v>28</v>
      </c>
      <c r="C443" s="74" t="s">
        <v>1877</v>
      </c>
      <c r="D443" s="80">
        <v>555718765</v>
      </c>
      <c r="E443" s="80">
        <v>2524618773</v>
      </c>
      <c r="F443" s="74" t="s">
        <v>1858</v>
      </c>
      <c r="G443" s="81">
        <v>33427</v>
      </c>
      <c r="H443" s="82">
        <f t="shared" ca="1" si="6"/>
        <v>19</v>
      </c>
      <c r="I443" s="83" t="s">
        <v>1859</v>
      </c>
      <c r="J443" s="84">
        <v>88850</v>
      </c>
      <c r="K443" s="85">
        <v>3</v>
      </c>
    </row>
    <row r="444" spans="1:11" x14ac:dyDescent="0.2">
      <c r="A444" s="74" t="s">
        <v>2638</v>
      </c>
      <c r="B444" s="79" t="s">
        <v>156</v>
      </c>
      <c r="C444" s="74" t="s">
        <v>1877</v>
      </c>
      <c r="D444" s="80">
        <v>297806507</v>
      </c>
      <c r="E444" s="80">
        <v>9197312659</v>
      </c>
      <c r="F444" s="74" t="s">
        <v>1858</v>
      </c>
      <c r="G444" s="81">
        <v>33430</v>
      </c>
      <c r="H444" s="82">
        <f t="shared" ca="1" si="6"/>
        <v>19</v>
      </c>
      <c r="I444" s="83" t="s">
        <v>1865</v>
      </c>
      <c r="J444" s="84">
        <v>77840</v>
      </c>
      <c r="K444" s="85">
        <v>2</v>
      </c>
    </row>
    <row r="445" spans="1:11" x14ac:dyDescent="0.2">
      <c r="A445" s="74" t="s">
        <v>2632</v>
      </c>
      <c r="B445" s="79" t="s">
        <v>26</v>
      </c>
      <c r="C445" s="74" t="s">
        <v>1877</v>
      </c>
      <c r="D445" s="80">
        <v>931977751</v>
      </c>
      <c r="E445" s="80">
        <v>9194471952</v>
      </c>
      <c r="F445" s="74" t="s">
        <v>1858</v>
      </c>
      <c r="G445" s="81">
        <v>33591</v>
      </c>
      <c r="H445" s="82">
        <f t="shared" ca="1" si="6"/>
        <v>18</v>
      </c>
      <c r="I445" s="83" t="s">
        <v>1859</v>
      </c>
      <c r="J445" s="84">
        <v>25830</v>
      </c>
      <c r="K445" s="85">
        <v>5</v>
      </c>
    </row>
    <row r="446" spans="1:11" x14ac:dyDescent="0.2">
      <c r="A446" s="74" t="s">
        <v>2629</v>
      </c>
      <c r="B446" s="79" t="s">
        <v>2149</v>
      </c>
      <c r="C446" s="74" t="s">
        <v>1877</v>
      </c>
      <c r="D446" s="80">
        <v>577239513</v>
      </c>
      <c r="E446" s="80">
        <v>9193199265</v>
      </c>
      <c r="F446" s="74" t="s">
        <v>1858</v>
      </c>
      <c r="G446" s="81">
        <v>33823</v>
      </c>
      <c r="H446" s="82">
        <f t="shared" ca="1" si="6"/>
        <v>18</v>
      </c>
      <c r="I446" s="83" t="s">
        <v>1863</v>
      </c>
      <c r="J446" s="84">
        <v>63080</v>
      </c>
      <c r="K446" s="85">
        <v>5</v>
      </c>
    </row>
    <row r="447" spans="1:11" x14ac:dyDescent="0.2">
      <c r="A447" s="74" t="s">
        <v>2630</v>
      </c>
      <c r="B447" s="79" t="s">
        <v>1850</v>
      </c>
      <c r="C447" s="74" t="s">
        <v>1877</v>
      </c>
      <c r="D447" s="80">
        <v>869524136</v>
      </c>
      <c r="E447" s="80">
        <v>9193640748</v>
      </c>
      <c r="F447" s="74" t="s">
        <v>1858</v>
      </c>
      <c r="G447" s="81">
        <v>34029</v>
      </c>
      <c r="H447" s="82">
        <f t="shared" ca="1" si="6"/>
        <v>17</v>
      </c>
      <c r="I447" s="83" t="s">
        <v>1863</v>
      </c>
      <c r="J447" s="84">
        <v>43410</v>
      </c>
      <c r="K447" s="85">
        <v>1</v>
      </c>
    </row>
    <row r="448" spans="1:11" x14ac:dyDescent="0.2">
      <c r="A448" s="74" t="s">
        <v>2640</v>
      </c>
      <c r="B448" s="79" t="s">
        <v>28</v>
      </c>
      <c r="C448" s="74" t="s">
        <v>1877</v>
      </c>
      <c r="D448" s="80">
        <v>824046378</v>
      </c>
      <c r="E448" s="80">
        <v>9196335284</v>
      </c>
      <c r="F448" s="74" t="s">
        <v>1858</v>
      </c>
      <c r="G448" s="81">
        <v>34069</v>
      </c>
      <c r="H448" s="82">
        <f t="shared" ca="1" si="6"/>
        <v>17</v>
      </c>
      <c r="I448" s="83" t="s">
        <v>1860</v>
      </c>
      <c r="J448" s="84">
        <v>67230</v>
      </c>
      <c r="K448" s="85">
        <v>4</v>
      </c>
    </row>
    <row r="449" spans="1:11" x14ac:dyDescent="0.2">
      <c r="A449" s="74" t="s">
        <v>2645</v>
      </c>
      <c r="B449" s="79" t="s">
        <v>26</v>
      </c>
      <c r="C449" s="74" t="s">
        <v>1877</v>
      </c>
      <c r="D449" s="80">
        <v>803776506</v>
      </c>
      <c r="E449" s="80">
        <v>2526920236</v>
      </c>
      <c r="F449" s="74" t="s">
        <v>1858</v>
      </c>
      <c r="G449" s="81">
        <v>34102</v>
      </c>
      <c r="H449" s="82">
        <f t="shared" ca="1" si="6"/>
        <v>17</v>
      </c>
      <c r="I449" s="83" t="s">
        <v>1862</v>
      </c>
      <c r="J449" s="84">
        <v>77950</v>
      </c>
      <c r="K449" s="85">
        <v>4</v>
      </c>
    </row>
    <row r="450" spans="1:11" x14ac:dyDescent="0.2">
      <c r="A450" s="74" t="s">
        <v>2626</v>
      </c>
      <c r="B450" s="79" t="s">
        <v>28</v>
      </c>
      <c r="C450" s="74" t="s">
        <v>1877</v>
      </c>
      <c r="D450" s="80">
        <v>248820119</v>
      </c>
      <c r="E450" s="80">
        <v>2521711684</v>
      </c>
      <c r="F450" s="74" t="s">
        <v>1858</v>
      </c>
      <c r="G450" s="81">
        <v>34593</v>
      </c>
      <c r="H450" s="82">
        <f t="shared" ref="H450:H513" ca="1" si="7">DATEDIF(G450,TODAY(),"Y")</f>
        <v>16</v>
      </c>
      <c r="I450" s="83" t="s">
        <v>1859</v>
      </c>
      <c r="J450" s="84">
        <v>68520</v>
      </c>
      <c r="K450" s="85">
        <v>5</v>
      </c>
    </row>
    <row r="451" spans="1:11" x14ac:dyDescent="0.2">
      <c r="A451" s="74" t="s">
        <v>2652</v>
      </c>
      <c r="B451" s="79" t="s">
        <v>2149</v>
      </c>
      <c r="C451" s="74" t="s">
        <v>1877</v>
      </c>
      <c r="D451" s="80">
        <v>213741822</v>
      </c>
      <c r="E451" s="80">
        <v>2521780498</v>
      </c>
      <c r="F451" s="74" t="s">
        <v>1857</v>
      </c>
      <c r="G451" s="81">
        <v>34611</v>
      </c>
      <c r="H451" s="82">
        <f t="shared" ca="1" si="7"/>
        <v>16</v>
      </c>
      <c r="I451" s="83"/>
      <c r="J451" s="84">
        <v>63330</v>
      </c>
      <c r="K451" s="85">
        <v>4</v>
      </c>
    </row>
    <row r="452" spans="1:11" x14ac:dyDescent="0.2">
      <c r="A452" s="74" t="s">
        <v>2641</v>
      </c>
      <c r="B452" s="79" t="s">
        <v>26</v>
      </c>
      <c r="C452" s="74" t="s">
        <v>1877</v>
      </c>
      <c r="D452" s="80">
        <v>839899522</v>
      </c>
      <c r="E452" s="80">
        <v>9195512521</v>
      </c>
      <c r="F452" s="74" t="s">
        <v>1858</v>
      </c>
      <c r="G452" s="81">
        <v>34659</v>
      </c>
      <c r="H452" s="82">
        <f t="shared" ca="1" si="7"/>
        <v>15</v>
      </c>
      <c r="I452" s="83" t="s">
        <v>1859</v>
      </c>
      <c r="J452" s="84">
        <v>74530</v>
      </c>
      <c r="K452" s="85">
        <v>5</v>
      </c>
    </row>
    <row r="453" spans="1:11" x14ac:dyDescent="0.2">
      <c r="A453" s="74" t="s">
        <v>2657</v>
      </c>
      <c r="B453" s="79" t="s">
        <v>26</v>
      </c>
      <c r="C453" s="74" t="s">
        <v>1877</v>
      </c>
      <c r="D453" s="80">
        <v>948252103</v>
      </c>
      <c r="E453" s="80">
        <v>9197430732</v>
      </c>
      <c r="F453" s="74" t="s">
        <v>1864</v>
      </c>
      <c r="G453" s="81">
        <v>35019</v>
      </c>
      <c r="H453" s="82">
        <f t="shared" ca="1" si="7"/>
        <v>14</v>
      </c>
      <c r="I453" s="83"/>
      <c r="J453" s="84">
        <v>39764</v>
      </c>
      <c r="K453" s="85">
        <v>1</v>
      </c>
    </row>
    <row r="454" spans="1:11" x14ac:dyDescent="0.2">
      <c r="A454" s="74" t="s">
        <v>2637</v>
      </c>
      <c r="B454" s="79" t="s">
        <v>26</v>
      </c>
      <c r="C454" s="74" t="s">
        <v>1877</v>
      </c>
      <c r="D454" s="80">
        <v>960967007</v>
      </c>
      <c r="E454" s="80">
        <v>9194694995</v>
      </c>
      <c r="F454" s="74" t="s">
        <v>1857</v>
      </c>
      <c r="G454" s="81">
        <v>35313</v>
      </c>
      <c r="H454" s="82">
        <f t="shared" ca="1" si="7"/>
        <v>14</v>
      </c>
      <c r="I454" s="83"/>
      <c r="J454" s="84">
        <v>30300</v>
      </c>
      <c r="K454" s="85">
        <v>1</v>
      </c>
    </row>
    <row r="455" spans="1:11" x14ac:dyDescent="0.2">
      <c r="A455" s="74" t="s">
        <v>2631</v>
      </c>
      <c r="B455" s="79" t="s">
        <v>28</v>
      </c>
      <c r="C455" s="74" t="s">
        <v>1877</v>
      </c>
      <c r="D455" s="80">
        <v>489013842</v>
      </c>
      <c r="E455" s="80">
        <v>2521658481</v>
      </c>
      <c r="F455" s="74" t="s">
        <v>1861</v>
      </c>
      <c r="G455" s="81">
        <v>35385</v>
      </c>
      <c r="H455" s="82">
        <f t="shared" ca="1" si="7"/>
        <v>13</v>
      </c>
      <c r="I455" s="83" t="s">
        <v>1863</v>
      </c>
      <c r="J455" s="84">
        <v>29005</v>
      </c>
      <c r="K455" s="85">
        <v>1</v>
      </c>
    </row>
    <row r="456" spans="1:11" x14ac:dyDescent="0.2">
      <c r="A456" s="74" t="s">
        <v>2659</v>
      </c>
      <c r="B456" s="79" t="s">
        <v>1850</v>
      </c>
      <c r="C456" s="74" t="s">
        <v>1877</v>
      </c>
      <c r="D456" s="80">
        <v>972791650</v>
      </c>
      <c r="E456" s="80">
        <v>2525236892</v>
      </c>
      <c r="F456" s="74" t="s">
        <v>1861</v>
      </c>
      <c r="G456" s="81">
        <v>36160</v>
      </c>
      <c r="H456" s="82">
        <f t="shared" ca="1" si="7"/>
        <v>11</v>
      </c>
      <c r="I456" s="83" t="s">
        <v>1859</v>
      </c>
      <c r="J456" s="84">
        <v>33810</v>
      </c>
      <c r="K456" s="85">
        <v>5</v>
      </c>
    </row>
    <row r="457" spans="1:11" x14ac:dyDescent="0.2">
      <c r="A457" s="74" t="s">
        <v>2650</v>
      </c>
      <c r="B457" s="79" t="s">
        <v>26</v>
      </c>
      <c r="C457" s="74" t="s">
        <v>1877</v>
      </c>
      <c r="D457" s="80">
        <v>272714784</v>
      </c>
      <c r="E457" s="80">
        <v>9191162663</v>
      </c>
      <c r="F457" s="74" t="s">
        <v>1864</v>
      </c>
      <c r="G457" s="81">
        <v>36401</v>
      </c>
      <c r="H457" s="82">
        <f t="shared" ca="1" si="7"/>
        <v>11</v>
      </c>
      <c r="I457" s="83"/>
      <c r="J457" s="84">
        <v>21648</v>
      </c>
      <c r="K457" s="85">
        <v>2</v>
      </c>
    </row>
    <row r="458" spans="1:11" x14ac:dyDescent="0.2">
      <c r="A458" s="74" t="s">
        <v>2628</v>
      </c>
      <c r="B458" s="79" t="s">
        <v>28</v>
      </c>
      <c r="C458" s="74" t="s">
        <v>1877</v>
      </c>
      <c r="D458" s="80">
        <v>842774592</v>
      </c>
      <c r="E458" s="80">
        <v>2527345539</v>
      </c>
      <c r="F458" s="74" t="s">
        <v>1864</v>
      </c>
      <c r="G458" s="81">
        <v>36834</v>
      </c>
      <c r="H458" s="82">
        <f t="shared" ca="1" si="7"/>
        <v>10</v>
      </c>
      <c r="I458" s="83"/>
      <c r="J458" s="84">
        <v>33512</v>
      </c>
      <c r="K458" s="85">
        <v>4</v>
      </c>
    </row>
    <row r="459" spans="1:11" x14ac:dyDescent="0.2">
      <c r="A459" s="74" t="s">
        <v>2635</v>
      </c>
      <c r="B459" s="79" t="s">
        <v>26</v>
      </c>
      <c r="C459" s="74" t="s">
        <v>1877</v>
      </c>
      <c r="D459" s="80">
        <v>972086665</v>
      </c>
      <c r="E459" s="80">
        <v>2526007063</v>
      </c>
      <c r="F459" s="74" t="s">
        <v>1858</v>
      </c>
      <c r="G459" s="81">
        <v>36917</v>
      </c>
      <c r="H459" s="82">
        <f t="shared" ca="1" si="7"/>
        <v>9</v>
      </c>
      <c r="I459" s="83" t="s">
        <v>1863</v>
      </c>
      <c r="J459" s="84">
        <v>86200</v>
      </c>
      <c r="K459" s="85">
        <v>3</v>
      </c>
    </row>
    <row r="460" spans="1:11" x14ac:dyDescent="0.2">
      <c r="A460" s="74" t="s">
        <v>2653</v>
      </c>
      <c r="B460" s="79" t="s">
        <v>28</v>
      </c>
      <c r="C460" s="74" t="s">
        <v>1877</v>
      </c>
      <c r="D460" s="80">
        <v>365499498</v>
      </c>
      <c r="E460" s="80">
        <v>2523575849</v>
      </c>
      <c r="F460" s="74" t="s">
        <v>1858</v>
      </c>
      <c r="G460" s="81">
        <v>37497</v>
      </c>
      <c r="H460" s="82">
        <f t="shared" ca="1" si="7"/>
        <v>8</v>
      </c>
      <c r="I460" s="83" t="s">
        <v>1859</v>
      </c>
      <c r="J460" s="84">
        <v>47060</v>
      </c>
      <c r="K460" s="85">
        <v>4</v>
      </c>
    </row>
    <row r="461" spans="1:11" x14ac:dyDescent="0.2">
      <c r="A461" s="74" t="s">
        <v>2656</v>
      </c>
      <c r="B461" s="79" t="s">
        <v>28</v>
      </c>
      <c r="C461" s="74" t="s">
        <v>1877</v>
      </c>
      <c r="D461" s="80">
        <v>619465100</v>
      </c>
      <c r="E461" s="80">
        <v>9194629606</v>
      </c>
      <c r="F461" s="74" t="s">
        <v>1858</v>
      </c>
      <c r="G461" s="81">
        <v>37606</v>
      </c>
      <c r="H461" s="82">
        <f t="shared" ca="1" si="7"/>
        <v>7</v>
      </c>
      <c r="I461" s="83" t="s">
        <v>1862</v>
      </c>
      <c r="J461" s="84">
        <v>27560</v>
      </c>
      <c r="K461" s="85">
        <v>2</v>
      </c>
    </row>
    <row r="462" spans="1:11" x14ac:dyDescent="0.2">
      <c r="A462" s="74" t="s">
        <v>2651</v>
      </c>
      <c r="B462" s="79" t="s">
        <v>25</v>
      </c>
      <c r="C462" s="74" t="s">
        <v>1877</v>
      </c>
      <c r="D462" s="80">
        <v>120479503</v>
      </c>
      <c r="E462" s="80">
        <v>9196069116</v>
      </c>
      <c r="F462" s="74" t="s">
        <v>1861</v>
      </c>
      <c r="G462" s="81">
        <v>37989</v>
      </c>
      <c r="H462" s="82">
        <f t="shared" ca="1" si="7"/>
        <v>6</v>
      </c>
      <c r="I462" s="83" t="s">
        <v>1860</v>
      </c>
      <c r="J462" s="84">
        <v>47760</v>
      </c>
      <c r="K462" s="85">
        <v>3</v>
      </c>
    </row>
    <row r="463" spans="1:11" x14ac:dyDescent="0.2">
      <c r="A463" s="74" t="s">
        <v>2642</v>
      </c>
      <c r="B463" s="79" t="s">
        <v>28</v>
      </c>
      <c r="C463" s="74" t="s">
        <v>1877</v>
      </c>
      <c r="D463" s="80">
        <v>145240921</v>
      </c>
      <c r="E463" s="80">
        <v>2525227751</v>
      </c>
      <c r="F463" s="74" t="s">
        <v>1858</v>
      </c>
      <c r="G463" s="81">
        <v>38094</v>
      </c>
      <c r="H463" s="82">
        <f t="shared" ca="1" si="7"/>
        <v>6</v>
      </c>
      <c r="I463" s="83" t="s">
        <v>1865</v>
      </c>
      <c r="J463" s="84">
        <v>50990</v>
      </c>
      <c r="K463" s="85">
        <v>4</v>
      </c>
    </row>
    <row r="464" spans="1:11" x14ac:dyDescent="0.2">
      <c r="A464" s="74" t="s">
        <v>2648</v>
      </c>
      <c r="B464" s="79" t="s">
        <v>1850</v>
      </c>
      <c r="C464" s="74" t="s">
        <v>1877</v>
      </c>
      <c r="D464" s="80">
        <v>847051774</v>
      </c>
      <c r="E464" s="80">
        <v>2522881600</v>
      </c>
      <c r="F464" s="74" t="s">
        <v>1858</v>
      </c>
      <c r="G464" s="81">
        <v>38347</v>
      </c>
      <c r="H464" s="82">
        <f t="shared" ca="1" si="7"/>
        <v>5</v>
      </c>
      <c r="I464" s="83" t="s">
        <v>1860</v>
      </c>
      <c r="J464" s="84">
        <v>80880</v>
      </c>
      <c r="K464" s="85">
        <v>1</v>
      </c>
    </row>
    <row r="465" spans="1:11" x14ac:dyDescent="0.2">
      <c r="A465" s="74" t="s">
        <v>2633</v>
      </c>
      <c r="B465" s="79" t="s">
        <v>156</v>
      </c>
      <c r="C465" s="74" t="s">
        <v>1877</v>
      </c>
      <c r="D465" s="80">
        <v>443238477</v>
      </c>
      <c r="E465" s="80">
        <v>9198624601</v>
      </c>
      <c r="F465" s="74" t="s">
        <v>1858</v>
      </c>
      <c r="G465" s="81">
        <v>38368</v>
      </c>
      <c r="H465" s="82">
        <f t="shared" ca="1" si="7"/>
        <v>5</v>
      </c>
      <c r="I465" s="83" t="s">
        <v>1863</v>
      </c>
      <c r="J465" s="84">
        <v>80090</v>
      </c>
      <c r="K465" s="85">
        <v>2</v>
      </c>
    </row>
    <row r="466" spans="1:11" x14ac:dyDescent="0.2">
      <c r="A466" s="74" t="s">
        <v>2636</v>
      </c>
      <c r="B466" s="79" t="s">
        <v>2149</v>
      </c>
      <c r="C466" s="74" t="s">
        <v>1877</v>
      </c>
      <c r="D466" s="80">
        <v>291803431</v>
      </c>
      <c r="E466" s="80">
        <v>2525866679</v>
      </c>
      <c r="F466" s="74" t="s">
        <v>1857</v>
      </c>
      <c r="G466" s="81">
        <v>38473</v>
      </c>
      <c r="H466" s="82">
        <f t="shared" ca="1" si="7"/>
        <v>5</v>
      </c>
      <c r="I466" s="83"/>
      <c r="J466" s="84">
        <v>54000</v>
      </c>
      <c r="K466" s="85">
        <v>3</v>
      </c>
    </row>
    <row r="467" spans="1:11" x14ac:dyDescent="0.2">
      <c r="A467" s="74" t="s">
        <v>2617</v>
      </c>
      <c r="B467" s="79" t="s">
        <v>25</v>
      </c>
      <c r="C467" s="74" t="s">
        <v>1877</v>
      </c>
      <c r="D467" s="80">
        <v>551132018</v>
      </c>
      <c r="E467" s="80">
        <v>2525796953</v>
      </c>
      <c r="F467" s="74" t="s">
        <v>1858</v>
      </c>
      <c r="G467" s="81">
        <v>39060</v>
      </c>
      <c r="H467" s="82">
        <f t="shared" ca="1" si="7"/>
        <v>3</v>
      </c>
      <c r="I467" s="83" t="s">
        <v>1859</v>
      </c>
      <c r="J467" s="84">
        <v>66840</v>
      </c>
      <c r="K467" s="85">
        <v>4</v>
      </c>
    </row>
    <row r="468" spans="1:11" x14ac:dyDescent="0.2">
      <c r="A468" s="74" t="s">
        <v>2616</v>
      </c>
      <c r="B468" s="79" t="s">
        <v>156</v>
      </c>
      <c r="C468" s="74" t="s">
        <v>1877</v>
      </c>
      <c r="D468" s="80">
        <v>851400058</v>
      </c>
      <c r="E468" s="80">
        <v>9196012031</v>
      </c>
      <c r="F468" s="74" t="s">
        <v>1861</v>
      </c>
      <c r="G468" s="96">
        <v>39083</v>
      </c>
      <c r="H468" s="82">
        <f t="shared" ca="1" si="7"/>
        <v>3</v>
      </c>
      <c r="I468" s="83" t="s">
        <v>1859</v>
      </c>
      <c r="J468" s="84">
        <v>16925</v>
      </c>
      <c r="K468" s="85">
        <v>1</v>
      </c>
    </row>
    <row r="469" spans="1:11" x14ac:dyDescent="0.2">
      <c r="A469" s="74" t="s">
        <v>2644</v>
      </c>
      <c r="B469" s="79" t="s">
        <v>1850</v>
      </c>
      <c r="C469" s="74" t="s">
        <v>1877</v>
      </c>
      <c r="D469" s="80">
        <v>623823805</v>
      </c>
      <c r="E469" s="80">
        <v>9192602559</v>
      </c>
      <c r="F469" s="74" t="s">
        <v>1864</v>
      </c>
      <c r="G469" s="96">
        <v>39093</v>
      </c>
      <c r="H469" s="82">
        <f t="shared" ca="1" si="7"/>
        <v>3</v>
      </c>
      <c r="I469" s="83"/>
      <c r="J469" s="84">
        <v>15056</v>
      </c>
      <c r="K469" s="85">
        <v>5</v>
      </c>
    </row>
    <row r="470" spans="1:11" x14ac:dyDescent="0.2">
      <c r="A470" s="74" t="s">
        <v>2655</v>
      </c>
      <c r="B470" s="79" t="s">
        <v>26</v>
      </c>
      <c r="C470" s="74" t="s">
        <v>1877</v>
      </c>
      <c r="D470" s="80">
        <v>816607187</v>
      </c>
      <c r="E470" s="80">
        <v>9195520461</v>
      </c>
      <c r="F470" s="74" t="s">
        <v>1864</v>
      </c>
      <c r="G470" s="96">
        <v>39142</v>
      </c>
      <c r="H470" s="82">
        <f t="shared" ca="1" si="7"/>
        <v>3</v>
      </c>
      <c r="I470" s="83"/>
      <c r="J470" s="84">
        <v>9180</v>
      </c>
      <c r="K470" s="85">
        <v>3</v>
      </c>
    </row>
    <row r="471" spans="1:11" x14ac:dyDescent="0.2">
      <c r="A471" s="74" t="s">
        <v>2621</v>
      </c>
      <c r="B471" s="79" t="s">
        <v>25</v>
      </c>
      <c r="C471" s="74" t="s">
        <v>1877</v>
      </c>
      <c r="D471" s="80">
        <v>719165738</v>
      </c>
      <c r="E471" s="80">
        <v>9195750692</v>
      </c>
      <c r="F471" s="74" t="s">
        <v>1857</v>
      </c>
      <c r="G471" s="81">
        <v>39158</v>
      </c>
      <c r="H471" s="82">
        <f t="shared" ca="1" si="7"/>
        <v>3</v>
      </c>
      <c r="I471" s="83"/>
      <c r="J471" s="84">
        <v>39440</v>
      </c>
      <c r="K471" s="85">
        <v>4</v>
      </c>
    </row>
    <row r="472" spans="1:11" x14ac:dyDescent="0.2">
      <c r="A472" s="74" t="s">
        <v>2620</v>
      </c>
      <c r="B472" s="79" t="s">
        <v>25</v>
      </c>
      <c r="C472" s="74" t="s">
        <v>1877</v>
      </c>
      <c r="D472" s="80">
        <v>711445298</v>
      </c>
      <c r="E472" s="80">
        <v>2528359862</v>
      </c>
      <c r="F472" s="74" t="s">
        <v>1857</v>
      </c>
      <c r="G472" s="96">
        <v>39310</v>
      </c>
      <c r="H472" s="82">
        <f t="shared" ca="1" si="7"/>
        <v>3</v>
      </c>
      <c r="I472" s="83"/>
      <c r="J472" s="84">
        <v>84300</v>
      </c>
      <c r="K472" s="85">
        <v>1</v>
      </c>
    </row>
    <row r="473" spans="1:11" x14ac:dyDescent="0.2">
      <c r="A473" s="74" t="s">
        <v>2420</v>
      </c>
      <c r="B473" s="79" t="s">
        <v>28</v>
      </c>
      <c r="C473" s="74" t="s">
        <v>31</v>
      </c>
      <c r="D473" s="80">
        <v>852430023</v>
      </c>
      <c r="E473" s="80">
        <v>9195506190</v>
      </c>
      <c r="F473" s="74" t="s">
        <v>1861</v>
      </c>
      <c r="G473" s="81">
        <v>31802</v>
      </c>
      <c r="H473" s="82">
        <f t="shared" ca="1" si="7"/>
        <v>23</v>
      </c>
      <c r="I473" s="83" t="s">
        <v>1865</v>
      </c>
      <c r="J473" s="84">
        <v>24815</v>
      </c>
      <c r="K473" s="85">
        <v>1</v>
      </c>
    </row>
    <row r="474" spans="1:11" x14ac:dyDescent="0.2">
      <c r="A474" s="74" t="s">
        <v>2508</v>
      </c>
      <c r="B474" s="79" t="s">
        <v>26</v>
      </c>
      <c r="C474" s="74" t="s">
        <v>31</v>
      </c>
      <c r="D474" s="80">
        <v>134557291</v>
      </c>
      <c r="E474" s="80">
        <v>2525536623</v>
      </c>
      <c r="F474" s="74" t="s">
        <v>1858</v>
      </c>
      <c r="G474" s="81">
        <v>31803</v>
      </c>
      <c r="H474" s="82">
        <f t="shared" ca="1" si="7"/>
        <v>23</v>
      </c>
      <c r="I474" s="83" t="s">
        <v>1859</v>
      </c>
      <c r="J474" s="84">
        <v>32600</v>
      </c>
      <c r="K474" s="85">
        <v>5</v>
      </c>
    </row>
    <row r="475" spans="1:11" x14ac:dyDescent="0.2">
      <c r="A475" s="74" t="s">
        <v>2419</v>
      </c>
      <c r="B475" s="79" t="s">
        <v>28</v>
      </c>
      <c r="C475" s="74" t="s">
        <v>31</v>
      </c>
      <c r="D475" s="80">
        <v>285295419</v>
      </c>
      <c r="E475" s="80">
        <v>9197904981</v>
      </c>
      <c r="F475" s="74" t="s">
        <v>1864</v>
      </c>
      <c r="G475" s="81">
        <v>31848</v>
      </c>
      <c r="H475" s="82">
        <f t="shared" ca="1" si="7"/>
        <v>23</v>
      </c>
      <c r="I475" s="83"/>
      <c r="J475" s="84">
        <v>33232</v>
      </c>
      <c r="K475" s="85">
        <v>4</v>
      </c>
    </row>
    <row r="476" spans="1:11" x14ac:dyDescent="0.2">
      <c r="A476" s="74" t="s">
        <v>2423</v>
      </c>
      <c r="B476" s="79" t="s">
        <v>1850</v>
      </c>
      <c r="C476" s="74" t="s">
        <v>31</v>
      </c>
      <c r="D476" s="80">
        <v>671360508</v>
      </c>
      <c r="E476" s="80">
        <v>2528385730</v>
      </c>
      <c r="F476" s="74" t="s">
        <v>1861</v>
      </c>
      <c r="G476" s="81">
        <v>31850</v>
      </c>
      <c r="H476" s="82">
        <f t="shared" ca="1" si="7"/>
        <v>23</v>
      </c>
      <c r="I476" s="83" t="s">
        <v>1862</v>
      </c>
      <c r="J476" s="84">
        <v>39620</v>
      </c>
      <c r="K476" s="85">
        <v>5</v>
      </c>
    </row>
    <row r="477" spans="1:11" x14ac:dyDescent="0.2">
      <c r="A477" s="74" t="s">
        <v>2417</v>
      </c>
      <c r="B477" s="79" t="s">
        <v>156</v>
      </c>
      <c r="C477" s="74" t="s">
        <v>31</v>
      </c>
      <c r="D477" s="80">
        <v>710460589</v>
      </c>
      <c r="E477" s="80">
        <v>2526104400</v>
      </c>
      <c r="F477" s="74" t="s">
        <v>1858</v>
      </c>
      <c r="G477" s="81">
        <v>31869</v>
      </c>
      <c r="H477" s="82">
        <f t="shared" ca="1" si="7"/>
        <v>23</v>
      </c>
      <c r="I477" s="83" t="s">
        <v>1863</v>
      </c>
      <c r="J477" s="84">
        <v>43110</v>
      </c>
      <c r="K477" s="85">
        <v>2</v>
      </c>
    </row>
    <row r="478" spans="1:11" x14ac:dyDescent="0.2">
      <c r="A478" s="74" t="s">
        <v>2415</v>
      </c>
      <c r="B478" s="79" t="s">
        <v>28</v>
      </c>
      <c r="C478" s="74" t="s">
        <v>31</v>
      </c>
      <c r="D478" s="80">
        <v>174483231</v>
      </c>
      <c r="E478" s="80">
        <v>9196733291</v>
      </c>
      <c r="F478" s="74" t="s">
        <v>1858</v>
      </c>
      <c r="G478" s="81">
        <v>31876</v>
      </c>
      <c r="H478" s="82">
        <f t="shared" ca="1" si="7"/>
        <v>23</v>
      </c>
      <c r="I478" s="83" t="s">
        <v>1859</v>
      </c>
      <c r="J478" s="84">
        <v>40940</v>
      </c>
      <c r="K478" s="85">
        <v>3</v>
      </c>
    </row>
    <row r="479" spans="1:11" x14ac:dyDescent="0.2">
      <c r="A479" s="74" t="s">
        <v>2425</v>
      </c>
      <c r="B479" s="79" t="s">
        <v>28</v>
      </c>
      <c r="C479" s="74" t="s">
        <v>31</v>
      </c>
      <c r="D479" s="80">
        <v>198564686</v>
      </c>
      <c r="E479" s="80">
        <v>2523355100</v>
      </c>
      <c r="F479" s="74" t="s">
        <v>1858</v>
      </c>
      <c r="G479" s="81">
        <v>31936</v>
      </c>
      <c r="H479" s="82">
        <f t="shared" ca="1" si="7"/>
        <v>23</v>
      </c>
      <c r="I479" s="83" t="s">
        <v>1859</v>
      </c>
      <c r="J479" s="84">
        <v>71730</v>
      </c>
      <c r="K479" s="85">
        <v>1</v>
      </c>
    </row>
    <row r="480" spans="1:11" x14ac:dyDescent="0.2">
      <c r="A480" s="74" t="s">
        <v>2416</v>
      </c>
      <c r="B480" s="79" t="s">
        <v>28</v>
      </c>
      <c r="C480" s="74" t="s">
        <v>31</v>
      </c>
      <c r="D480" s="80">
        <v>292693795</v>
      </c>
      <c r="E480" s="80">
        <v>9195990139</v>
      </c>
      <c r="F480" s="74" t="s">
        <v>1858</v>
      </c>
      <c r="G480" s="81">
        <v>31970</v>
      </c>
      <c r="H480" s="82">
        <f t="shared" ca="1" si="7"/>
        <v>23</v>
      </c>
      <c r="I480" s="83" t="s">
        <v>1859</v>
      </c>
      <c r="J480" s="84">
        <v>87950</v>
      </c>
      <c r="K480" s="85">
        <v>4</v>
      </c>
    </row>
    <row r="481" spans="1:11" x14ac:dyDescent="0.2">
      <c r="A481" s="74" t="s">
        <v>2418</v>
      </c>
      <c r="B481" s="79" t="s">
        <v>25</v>
      </c>
      <c r="C481" s="74" t="s">
        <v>31</v>
      </c>
      <c r="D481" s="80">
        <v>264960848</v>
      </c>
      <c r="E481" s="80">
        <v>9195012757</v>
      </c>
      <c r="F481" s="74" t="s">
        <v>1857</v>
      </c>
      <c r="G481" s="81">
        <v>31976</v>
      </c>
      <c r="H481" s="82">
        <f t="shared" ca="1" si="7"/>
        <v>23</v>
      </c>
      <c r="I481" s="83"/>
      <c r="J481" s="84">
        <v>49070</v>
      </c>
      <c r="K481" s="85">
        <v>3</v>
      </c>
    </row>
    <row r="482" spans="1:11" x14ac:dyDescent="0.2">
      <c r="A482" s="74" t="s">
        <v>2506</v>
      </c>
      <c r="B482" s="79" t="s">
        <v>26</v>
      </c>
      <c r="C482" s="74" t="s">
        <v>31</v>
      </c>
      <c r="D482" s="80">
        <v>967826310</v>
      </c>
      <c r="E482" s="80">
        <v>9196100410</v>
      </c>
      <c r="F482" s="74" t="s">
        <v>1858</v>
      </c>
      <c r="G482" s="81">
        <v>32010</v>
      </c>
      <c r="H482" s="82">
        <f t="shared" ca="1" si="7"/>
        <v>23</v>
      </c>
      <c r="I482" s="83" t="s">
        <v>1860</v>
      </c>
      <c r="J482" s="84">
        <v>35320</v>
      </c>
      <c r="K482" s="85">
        <v>3</v>
      </c>
    </row>
    <row r="483" spans="1:11" x14ac:dyDescent="0.2">
      <c r="A483" s="74" t="s">
        <v>2422</v>
      </c>
      <c r="B483" s="79" t="s">
        <v>28</v>
      </c>
      <c r="C483" s="74" t="s">
        <v>31</v>
      </c>
      <c r="D483" s="80">
        <v>219740602</v>
      </c>
      <c r="E483" s="80">
        <v>9197429525</v>
      </c>
      <c r="F483" s="74" t="s">
        <v>1861</v>
      </c>
      <c r="G483" s="81">
        <v>32039</v>
      </c>
      <c r="H483" s="82">
        <f t="shared" ca="1" si="7"/>
        <v>23</v>
      </c>
      <c r="I483" s="83" t="s">
        <v>1860</v>
      </c>
      <c r="J483" s="84">
        <v>16015</v>
      </c>
      <c r="K483" s="85">
        <v>3</v>
      </c>
    </row>
    <row r="484" spans="1:11" x14ac:dyDescent="0.2">
      <c r="A484" s="74" t="s">
        <v>2507</v>
      </c>
      <c r="B484" s="79" t="s">
        <v>26</v>
      </c>
      <c r="C484" s="74" t="s">
        <v>31</v>
      </c>
      <c r="D484" s="80">
        <v>763518183</v>
      </c>
      <c r="E484" s="80">
        <v>2522581491</v>
      </c>
      <c r="F484" s="74" t="s">
        <v>1858</v>
      </c>
      <c r="G484" s="81">
        <v>32130</v>
      </c>
      <c r="H484" s="82">
        <f t="shared" ca="1" si="7"/>
        <v>22</v>
      </c>
      <c r="I484" s="83" t="s">
        <v>1859</v>
      </c>
      <c r="J484" s="84">
        <v>69400</v>
      </c>
      <c r="K484" s="85">
        <v>5</v>
      </c>
    </row>
    <row r="485" spans="1:11" x14ac:dyDescent="0.2">
      <c r="A485" s="74" t="s">
        <v>2424</v>
      </c>
      <c r="B485" s="79" t="s">
        <v>26</v>
      </c>
      <c r="C485" s="74" t="s">
        <v>31</v>
      </c>
      <c r="D485" s="80">
        <v>904790184</v>
      </c>
      <c r="E485" s="80">
        <v>9191876990</v>
      </c>
      <c r="F485" s="74" t="s">
        <v>1858</v>
      </c>
      <c r="G485" s="81">
        <v>32150</v>
      </c>
      <c r="H485" s="82">
        <f t="shared" ca="1" si="7"/>
        <v>22</v>
      </c>
      <c r="I485" s="83" t="s">
        <v>1863</v>
      </c>
      <c r="J485" s="84">
        <v>77720</v>
      </c>
      <c r="K485" s="85">
        <v>3</v>
      </c>
    </row>
    <row r="486" spans="1:11" x14ac:dyDescent="0.2">
      <c r="A486" s="74" t="s">
        <v>2366</v>
      </c>
      <c r="B486" s="79" t="s">
        <v>156</v>
      </c>
      <c r="C486" s="74" t="s">
        <v>31</v>
      </c>
      <c r="D486" s="80">
        <v>834061135</v>
      </c>
      <c r="E486" s="80">
        <v>9198472270</v>
      </c>
      <c r="F486" s="74" t="s">
        <v>1858</v>
      </c>
      <c r="G486" s="81">
        <v>32203</v>
      </c>
      <c r="H486" s="82">
        <f t="shared" ca="1" si="7"/>
        <v>22</v>
      </c>
      <c r="I486" s="83" t="s">
        <v>1865</v>
      </c>
      <c r="J486" s="84">
        <v>44560</v>
      </c>
      <c r="K486" s="85">
        <v>2</v>
      </c>
    </row>
    <row r="487" spans="1:11" x14ac:dyDescent="0.2">
      <c r="A487" s="74" t="s">
        <v>2421</v>
      </c>
      <c r="B487" s="79" t="s">
        <v>26</v>
      </c>
      <c r="C487" s="74" t="s">
        <v>31</v>
      </c>
      <c r="D487" s="80">
        <v>444159297</v>
      </c>
      <c r="E487" s="80">
        <v>2522456406</v>
      </c>
      <c r="F487" s="74" t="s">
        <v>1858</v>
      </c>
      <c r="G487" s="81">
        <v>32226</v>
      </c>
      <c r="H487" s="82">
        <f t="shared" ca="1" si="7"/>
        <v>22</v>
      </c>
      <c r="I487" s="83" t="s">
        <v>1859</v>
      </c>
      <c r="J487" s="84">
        <v>81530</v>
      </c>
      <c r="K487" s="85">
        <v>5</v>
      </c>
    </row>
    <row r="488" spans="1:11" x14ac:dyDescent="0.2">
      <c r="A488" s="74" t="s">
        <v>2521</v>
      </c>
      <c r="B488" s="79" t="s">
        <v>1850</v>
      </c>
      <c r="C488" s="74" t="s">
        <v>31</v>
      </c>
      <c r="D488" s="80">
        <v>360904659</v>
      </c>
      <c r="E488" s="80">
        <v>2523766803</v>
      </c>
      <c r="F488" s="74" t="s">
        <v>1858</v>
      </c>
      <c r="G488" s="81">
        <v>32278</v>
      </c>
      <c r="H488" s="82">
        <f t="shared" ca="1" si="7"/>
        <v>22</v>
      </c>
      <c r="I488" s="83" t="s">
        <v>1863</v>
      </c>
      <c r="J488" s="84">
        <v>44620</v>
      </c>
      <c r="K488" s="85">
        <v>5</v>
      </c>
    </row>
    <row r="489" spans="1:11" x14ac:dyDescent="0.2">
      <c r="A489" s="74" t="s">
        <v>2745</v>
      </c>
      <c r="B489" s="79" t="s">
        <v>26</v>
      </c>
      <c r="C489" s="74" t="s">
        <v>1878</v>
      </c>
      <c r="D489" s="80">
        <v>456809622</v>
      </c>
      <c r="E489" s="80">
        <v>2523046338</v>
      </c>
      <c r="F489" s="74" t="s">
        <v>1858</v>
      </c>
      <c r="G489" s="81">
        <v>31788</v>
      </c>
      <c r="H489" s="82">
        <f t="shared" ca="1" si="7"/>
        <v>23</v>
      </c>
      <c r="I489" s="83" t="s">
        <v>1859</v>
      </c>
      <c r="J489" s="84">
        <v>48080</v>
      </c>
      <c r="K489" s="85">
        <v>2</v>
      </c>
    </row>
    <row r="490" spans="1:11" x14ac:dyDescent="0.2">
      <c r="A490" s="74" t="s">
        <v>2716</v>
      </c>
      <c r="B490" s="79" t="s">
        <v>28</v>
      </c>
      <c r="C490" s="74" t="s">
        <v>1878</v>
      </c>
      <c r="D490" s="80">
        <v>528258211</v>
      </c>
      <c r="E490" s="80">
        <v>9194727385</v>
      </c>
      <c r="F490" s="74" t="s">
        <v>1858</v>
      </c>
      <c r="G490" s="81">
        <v>31818</v>
      </c>
      <c r="H490" s="82">
        <f t="shared" ca="1" si="7"/>
        <v>23</v>
      </c>
      <c r="I490" s="83" t="s">
        <v>1865</v>
      </c>
      <c r="J490" s="84">
        <v>46110</v>
      </c>
      <c r="K490" s="85">
        <v>4</v>
      </c>
    </row>
    <row r="491" spans="1:11" x14ac:dyDescent="0.2">
      <c r="A491" s="74" t="s">
        <v>2710</v>
      </c>
      <c r="B491" s="79" t="s">
        <v>1850</v>
      </c>
      <c r="C491" s="74" t="s">
        <v>1878</v>
      </c>
      <c r="D491" s="80">
        <v>484442635</v>
      </c>
      <c r="E491" s="80">
        <v>2527194901</v>
      </c>
      <c r="F491" s="74" t="s">
        <v>1857</v>
      </c>
      <c r="G491" s="81">
        <v>31857</v>
      </c>
      <c r="H491" s="82">
        <f t="shared" ca="1" si="7"/>
        <v>23</v>
      </c>
      <c r="I491" s="83"/>
      <c r="J491" s="84">
        <v>23020</v>
      </c>
      <c r="K491" s="85">
        <v>4</v>
      </c>
    </row>
    <row r="492" spans="1:11" x14ac:dyDescent="0.2">
      <c r="A492" s="74" t="s">
        <v>2677</v>
      </c>
      <c r="B492" s="79" t="s">
        <v>26</v>
      </c>
      <c r="C492" s="74" t="s">
        <v>1878</v>
      </c>
      <c r="D492" s="80">
        <v>554029540</v>
      </c>
      <c r="E492" s="80">
        <v>2521544288</v>
      </c>
      <c r="F492" s="74" t="s">
        <v>1857</v>
      </c>
      <c r="G492" s="81">
        <v>31924</v>
      </c>
      <c r="H492" s="82">
        <f t="shared" ca="1" si="7"/>
        <v>23</v>
      </c>
      <c r="I492" s="83"/>
      <c r="J492" s="84">
        <v>58650</v>
      </c>
      <c r="K492" s="85">
        <v>4</v>
      </c>
    </row>
    <row r="493" spans="1:11" x14ac:dyDescent="0.2">
      <c r="A493" s="74" t="s">
        <v>2717</v>
      </c>
      <c r="B493" s="79" t="s">
        <v>26</v>
      </c>
      <c r="C493" s="74" t="s">
        <v>1878</v>
      </c>
      <c r="D493" s="80">
        <v>191359642</v>
      </c>
      <c r="E493" s="80">
        <v>2528687353</v>
      </c>
      <c r="F493" s="74" t="s">
        <v>1858</v>
      </c>
      <c r="G493" s="81">
        <v>32051</v>
      </c>
      <c r="H493" s="82">
        <f t="shared" ca="1" si="7"/>
        <v>23</v>
      </c>
      <c r="I493" s="83" t="s">
        <v>1859</v>
      </c>
      <c r="J493" s="84">
        <v>24090</v>
      </c>
      <c r="K493" s="85">
        <v>4</v>
      </c>
    </row>
    <row r="494" spans="1:11" x14ac:dyDescent="0.2">
      <c r="A494" s="74" t="s">
        <v>2730</v>
      </c>
      <c r="B494" s="79" t="s">
        <v>26</v>
      </c>
      <c r="C494" s="74" t="s">
        <v>1878</v>
      </c>
      <c r="D494" s="80">
        <v>462650472</v>
      </c>
      <c r="E494" s="80">
        <v>2521276517</v>
      </c>
      <c r="F494" s="74" t="s">
        <v>1857</v>
      </c>
      <c r="G494" s="81">
        <v>32092</v>
      </c>
      <c r="H494" s="82">
        <f t="shared" ca="1" si="7"/>
        <v>23</v>
      </c>
      <c r="I494" s="83"/>
      <c r="J494" s="84">
        <v>79380</v>
      </c>
      <c r="K494" s="85">
        <v>1</v>
      </c>
    </row>
    <row r="495" spans="1:11" x14ac:dyDescent="0.2">
      <c r="A495" s="74" t="s">
        <v>2674</v>
      </c>
      <c r="B495" s="79" t="s">
        <v>26</v>
      </c>
      <c r="C495" s="74" t="s">
        <v>1878</v>
      </c>
      <c r="D495" s="80">
        <v>503036433</v>
      </c>
      <c r="E495" s="80">
        <v>9192453666</v>
      </c>
      <c r="F495" s="74" t="s">
        <v>1858</v>
      </c>
      <c r="G495" s="81">
        <v>32150</v>
      </c>
      <c r="H495" s="82">
        <f t="shared" ca="1" si="7"/>
        <v>22</v>
      </c>
      <c r="I495" s="83" t="s">
        <v>1865</v>
      </c>
      <c r="J495" s="84">
        <v>77740</v>
      </c>
      <c r="K495" s="85">
        <v>1</v>
      </c>
    </row>
    <row r="496" spans="1:11" x14ac:dyDescent="0.2">
      <c r="A496" s="74" t="s">
        <v>2691</v>
      </c>
      <c r="B496" s="79" t="s">
        <v>26</v>
      </c>
      <c r="C496" s="74" t="s">
        <v>1878</v>
      </c>
      <c r="D496" s="80">
        <v>561530671</v>
      </c>
      <c r="E496" s="80">
        <v>9192999652</v>
      </c>
      <c r="F496" s="74" t="s">
        <v>1858</v>
      </c>
      <c r="G496" s="81">
        <v>32200</v>
      </c>
      <c r="H496" s="82">
        <f t="shared" ca="1" si="7"/>
        <v>22</v>
      </c>
      <c r="I496" s="83" t="s">
        <v>1862</v>
      </c>
      <c r="J496" s="84">
        <v>54500</v>
      </c>
      <c r="K496" s="85">
        <v>5</v>
      </c>
    </row>
    <row r="497" spans="1:11" x14ac:dyDescent="0.2">
      <c r="A497" s="74" t="s">
        <v>2669</v>
      </c>
      <c r="B497" s="79" t="s">
        <v>26</v>
      </c>
      <c r="C497" s="74" t="s">
        <v>1878</v>
      </c>
      <c r="D497" s="80">
        <v>387131597</v>
      </c>
      <c r="E497" s="80">
        <v>9191963194</v>
      </c>
      <c r="F497" s="74" t="s">
        <v>1857</v>
      </c>
      <c r="G497" s="81">
        <v>32205</v>
      </c>
      <c r="H497" s="82">
        <f t="shared" ca="1" si="7"/>
        <v>22</v>
      </c>
      <c r="I497" s="83"/>
      <c r="J497" s="84">
        <v>52750</v>
      </c>
      <c r="K497" s="85">
        <v>1</v>
      </c>
    </row>
    <row r="498" spans="1:11" x14ac:dyDescent="0.2">
      <c r="A498" s="74" t="s">
        <v>2678</v>
      </c>
      <c r="B498" s="79" t="s">
        <v>26</v>
      </c>
      <c r="C498" s="74" t="s">
        <v>1878</v>
      </c>
      <c r="D498" s="80">
        <v>880747384</v>
      </c>
      <c r="E498" s="80">
        <v>9195220001</v>
      </c>
      <c r="F498" s="74" t="s">
        <v>1858</v>
      </c>
      <c r="G498" s="81">
        <v>32216</v>
      </c>
      <c r="H498" s="82">
        <f t="shared" ca="1" si="7"/>
        <v>22</v>
      </c>
      <c r="I498" s="83" t="s">
        <v>1865</v>
      </c>
      <c r="J498" s="84">
        <v>79400</v>
      </c>
      <c r="K498" s="85">
        <v>4</v>
      </c>
    </row>
    <row r="499" spans="1:11" x14ac:dyDescent="0.2">
      <c r="A499" s="74" t="s">
        <v>2718</v>
      </c>
      <c r="B499" s="79" t="s">
        <v>28</v>
      </c>
      <c r="C499" s="74" t="s">
        <v>1878</v>
      </c>
      <c r="D499" s="80">
        <v>828395582</v>
      </c>
      <c r="E499" s="80">
        <v>9198591986</v>
      </c>
      <c r="F499" s="74" t="s">
        <v>1858</v>
      </c>
      <c r="G499" s="81">
        <v>32263</v>
      </c>
      <c r="H499" s="82">
        <f t="shared" ca="1" si="7"/>
        <v>22</v>
      </c>
      <c r="I499" s="83" t="s">
        <v>1860</v>
      </c>
      <c r="J499" s="84">
        <v>71680</v>
      </c>
      <c r="K499" s="85">
        <v>4</v>
      </c>
    </row>
    <row r="500" spans="1:11" x14ac:dyDescent="0.2">
      <c r="A500" s="74" t="s">
        <v>2704</v>
      </c>
      <c r="B500" s="79" t="s">
        <v>1850</v>
      </c>
      <c r="C500" s="74" t="s">
        <v>1878</v>
      </c>
      <c r="D500" s="80">
        <v>452255054</v>
      </c>
      <c r="E500" s="80">
        <v>9196114005</v>
      </c>
      <c r="F500" s="74" t="s">
        <v>1857</v>
      </c>
      <c r="G500" s="81">
        <v>32268</v>
      </c>
      <c r="H500" s="82">
        <f t="shared" ca="1" si="7"/>
        <v>22</v>
      </c>
      <c r="I500" s="83"/>
      <c r="J500" s="84">
        <v>50840</v>
      </c>
      <c r="K500" s="85">
        <v>4</v>
      </c>
    </row>
    <row r="501" spans="1:11" x14ac:dyDescent="0.2">
      <c r="A501" s="74" t="s">
        <v>2660</v>
      </c>
      <c r="B501" s="79" t="s">
        <v>1850</v>
      </c>
      <c r="C501" s="74" t="s">
        <v>1878</v>
      </c>
      <c r="D501" s="80">
        <v>433314045</v>
      </c>
      <c r="E501" s="80">
        <v>2522543210</v>
      </c>
      <c r="F501" s="74" t="s">
        <v>1857</v>
      </c>
      <c r="G501" s="81">
        <v>32328</v>
      </c>
      <c r="H501" s="82">
        <f t="shared" ca="1" si="7"/>
        <v>22</v>
      </c>
      <c r="I501" s="83"/>
      <c r="J501" s="84">
        <v>47590</v>
      </c>
      <c r="K501" s="85">
        <v>3</v>
      </c>
    </row>
    <row r="502" spans="1:11" x14ac:dyDescent="0.2">
      <c r="A502" s="74" t="s">
        <v>2719</v>
      </c>
      <c r="B502" s="79" t="s">
        <v>1850</v>
      </c>
      <c r="C502" s="74" t="s">
        <v>1878</v>
      </c>
      <c r="D502" s="80">
        <v>808012612</v>
      </c>
      <c r="E502" s="80">
        <v>9193717553</v>
      </c>
      <c r="F502" s="74" t="s">
        <v>1857</v>
      </c>
      <c r="G502" s="81">
        <v>32348</v>
      </c>
      <c r="H502" s="82">
        <f t="shared" ca="1" si="7"/>
        <v>22</v>
      </c>
      <c r="I502" s="83"/>
      <c r="J502" s="84">
        <v>60550</v>
      </c>
      <c r="K502" s="85">
        <v>2</v>
      </c>
    </row>
    <row r="503" spans="1:11" x14ac:dyDescent="0.2">
      <c r="A503" s="74" t="s">
        <v>2686</v>
      </c>
      <c r="B503" s="79" t="s">
        <v>1850</v>
      </c>
      <c r="C503" s="74" t="s">
        <v>1878</v>
      </c>
      <c r="D503" s="80">
        <v>378882665</v>
      </c>
      <c r="E503" s="80">
        <v>2526079829</v>
      </c>
      <c r="F503" s="74" t="s">
        <v>1861</v>
      </c>
      <c r="G503" s="81">
        <v>32361</v>
      </c>
      <c r="H503" s="82">
        <f t="shared" ca="1" si="7"/>
        <v>22</v>
      </c>
      <c r="I503" s="83" t="s">
        <v>1859</v>
      </c>
      <c r="J503" s="84">
        <v>46380</v>
      </c>
      <c r="K503" s="85">
        <v>3</v>
      </c>
    </row>
    <row r="504" spans="1:11" x14ac:dyDescent="0.2">
      <c r="A504" s="74" t="s">
        <v>2706</v>
      </c>
      <c r="B504" s="79" t="s">
        <v>26</v>
      </c>
      <c r="C504" s="74" t="s">
        <v>1878</v>
      </c>
      <c r="D504" s="80">
        <v>638495756</v>
      </c>
      <c r="E504" s="80">
        <v>2528922252</v>
      </c>
      <c r="F504" s="74" t="s">
        <v>1857</v>
      </c>
      <c r="G504" s="81">
        <v>32639</v>
      </c>
      <c r="H504" s="82">
        <f t="shared" ca="1" si="7"/>
        <v>21</v>
      </c>
      <c r="I504" s="83"/>
      <c r="J504" s="84">
        <v>44720</v>
      </c>
      <c r="K504" s="85">
        <v>2</v>
      </c>
    </row>
    <row r="505" spans="1:11" x14ac:dyDescent="0.2">
      <c r="A505" s="74" t="s">
        <v>2724</v>
      </c>
      <c r="B505" s="79" t="s">
        <v>26</v>
      </c>
      <c r="C505" s="74" t="s">
        <v>1878</v>
      </c>
      <c r="D505" s="80">
        <v>558903229</v>
      </c>
      <c r="E505" s="80">
        <v>9195699651</v>
      </c>
      <c r="F505" s="74" t="s">
        <v>1858</v>
      </c>
      <c r="G505" s="81">
        <v>32751</v>
      </c>
      <c r="H505" s="82">
        <f t="shared" ca="1" si="7"/>
        <v>21</v>
      </c>
      <c r="I505" s="83" t="s">
        <v>1859</v>
      </c>
      <c r="J505" s="84">
        <v>23320</v>
      </c>
      <c r="K505" s="85">
        <v>4</v>
      </c>
    </row>
    <row r="506" spans="1:11" x14ac:dyDescent="0.2">
      <c r="A506" s="74" t="s">
        <v>2746</v>
      </c>
      <c r="B506" s="79" t="s">
        <v>28</v>
      </c>
      <c r="C506" s="74" t="s">
        <v>1878</v>
      </c>
      <c r="D506" s="80">
        <v>967035612</v>
      </c>
      <c r="E506" s="80">
        <v>2528842613</v>
      </c>
      <c r="F506" s="74" t="s">
        <v>1858</v>
      </c>
      <c r="G506" s="81">
        <v>32839</v>
      </c>
      <c r="H506" s="82">
        <f t="shared" ca="1" si="7"/>
        <v>20</v>
      </c>
      <c r="I506" s="83" t="s">
        <v>1860</v>
      </c>
      <c r="J506" s="84">
        <v>63440</v>
      </c>
      <c r="K506" s="85">
        <v>3</v>
      </c>
    </row>
    <row r="507" spans="1:11" x14ac:dyDescent="0.2">
      <c r="A507" s="74" t="s">
        <v>2701</v>
      </c>
      <c r="B507" s="79" t="s">
        <v>26</v>
      </c>
      <c r="C507" s="74" t="s">
        <v>1878</v>
      </c>
      <c r="D507" s="80">
        <v>317193890</v>
      </c>
      <c r="E507" s="80">
        <v>9192350434</v>
      </c>
      <c r="F507" s="74" t="s">
        <v>1858</v>
      </c>
      <c r="G507" s="81">
        <v>32859</v>
      </c>
      <c r="H507" s="82">
        <f t="shared" ca="1" si="7"/>
        <v>20</v>
      </c>
      <c r="I507" s="83" t="s">
        <v>1865</v>
      </c>
      <c r="J507" s="84">
        <v>69420</v>
      </c>
      <c r="K507" s="85">
        <v>2</v>
      </c>
    </row>
    <row r="508" spans="1:11" x14ac:dyDescent="0.2">
      <c r="A508" s="74" t="s">
        <v>2709</v>
      </c>
      <c r="B508" s="79" t="s">
        <v>26</v>
      </c>
      <c r="C508" s="74" t="s">
        <v>1878</v>
      </c>
      <c r="D508" s="80">
        <v>313358310</v>
      </c>
      <c r="E508" s="80">
        <v>9195442791</v>
      </c>
      <c r="F508" s="74" t="s">
        <v>1858</v>
      </c>
      <c r="G508" s="81">
        <v>32912</v>
      </c>
      <c r="H508" s="82">
        <f t="shared" ca="1" si="7"/>
        <v>20</v>
      </c>
      <c r="I508" s="83" t="s">
        <v>1859</v>
      </c>
      <c r="J508" s="84">
        <v>62688</v>
      </c>
      <c r="K508" s="85">
        <v>2</v>
      </c>
    </row>
    <row r="509" spans="1:11" x14ac:dyDescent="0.2">
      <c r="A509" s="74" t="s">
        <v>2693</v>
      </c>
      <c r="B509" s="79" t="s">
        <v>26</v>
      </c>
      <c r="C509" s="74" t="s">
        <v>1878</v>
      </c>
      <c r="D509" s="80">
        <v>336025451</v>
      </c>
      <c r="E509" s="80">
        <v>2522344526</v>
      </c>
      <c r="F509" s="74" t="s">
        <v>1857</v>
      </c>
      <c r="G509" s="81">
        <v>33168</v>
      </c>
      <c r="H509" s="82">
        <f t="shared" ca="1" si="7"/>
        <v>20</v>
      </c>
      <c r="I509" s="83"/>
      <c r="J509" s="84">
        <v>56650</v>
      </c>
      <c r="K509" s="85">
        <v>1</v>
      </c>
    </row>
    <row r="510" spans="1:11" x14ac:dyDescent="0.2">
      <c r="A510" s="74" t="s">
        <v>2695</v>
      </c>
      <c r="B510" s="79" t="s">
        <v>28</v>
      </c>
      <c r="C510" s="74" t="s">
        <v>1878</v>
      </c>
      <c r="D510" s="80">
        <v>933883118</v>
      </c>
      <c r="E510" s="80">
        <v>2523294956</v>
      </c>
      <c r="F510" s="74" t="s">
        <v>1857</v>
      </c>
      <c r="G510" s="81">
        <v>33348</v>
      </c>
      <c r="H510" s="82">
        <f t="shared" ca="1" si="7"/>
        <v>19</v>
      </c>
      <c r="I510" s="83"/>
      <c r="J510" s="84">
        <v>85980</v>
      </c>
      <c r="K510" s="85">
        <v>2</v>
      </c>
    </row>
    <row r="511" spans="1:11" x14ac:dyDescent="0.2">
      <c r="A511" s="74" t="s">
        <v>2688</v>
      </c>
      <c r="B511" s="79" t="s">
        <v>2149</v>
      </c>
      <c r="C511" s="74" t="s">
        <v>1878</v>
      </c>
      <c r="D511" s="80">
        <v>422463024</v>
      </c>
      <c r="E511" s="80">
        <v>9193876146</v>
      </c>
      <c r="F511" s="74" t="s">
        <v>1858</v>
      </c>
      <c r="G511" s="81">
        <v>33383</v>
      </c>
      <c r="H511" s="82">
        <f t="shared" ca="1" si="7"/>
        <v>19</v>
      </c>
      <c r="I511" s="83" t="s">
        <v>1862</v>
      </c>
      <c r="J511" s="84">
        <v>88820</v>
      </c>
      <c r="K511" s="85">
        <v>2</v>
      </c>
    </row>
    <row r="512" spans="1:11" x14ac:dyDescent="0.2">
      <c r="A512" s="74" t="s">
        <v>2682</v>
      </c>
      <c r="B512" s="79" t="s">
        <v>26</v>
      </c>
      <c r="C512" s="74" t="s">
        <v>1878</v>
      </c>
      <c r="D512" s="80">
        <v>494754997</v>
      </c>
      <c r="E512" s="80">
        <v>9195617115</v>
      </c>
      <c r="F512" s="74" t="s">
        <v>1857</v>
      </c>
      <c r="G512" s="81">
        <v>33416</v>
      </c>
      <c r="H512" s="82">
        <f t="shared" ca="1" si="7"/>
        <v>19</v>
      </c>
      <c r="I512" s="83"/>
      <c r="J512" s="84">
        <v>33120</v>
      </c>
      <c r="K512" s="85">
        <v>2</v>
      </c>
    </row>
    <row r="513" spans="1:11" x14ac:dyDescent="0.2">
      <c r="A513" s="74" t="s">
        <v>2680</v>
      </c>
      <c r="B513" s="79" t="s">
        <v>1850</v>
      </c>
      <c r="C513" s="74" t="s">
        <v>1878</v>
      </c>
      <c r="D513" s="80">
        <v>160184934</v>
      </c>
      <c r="E513" s="80">
        <v>9191191599</v>
      </c>
      <c r="F513" s="74" t="s">
        <v>1861</v>
      </c>
      <c r="G513" s="81">
        <v>33483</v>
      </c>
      <c r="H513" s="82">
        <f t="shared" ca="1" si="7"/>
        <v>19</v>
      </c>
      <c r="I513" s="83" t="s">
        <v>1863</v>
      </c>
      <c r="J513" s="84">
        <v>10700</v>
      </c>
      <c r="K513" s="85">
        <v>4</v>
      </c>
    </row>
    <row r="514" spans="1:11" x14ac:dyDescent="0.2">
      <c r="A514" s="74" t="s">
        <v>2721</v>
      </c>
      <c r="B514" s="79" t="s">
        <v>2149</v>
      </c>
      <c r="C514" s="74" t="s">
        <v>1878</v>
      </c>
      <c r="D514" s="80">
        <v>445693854</v>
      </c>
      <c r="E514" s="80">
        <v>9192891217</v>
      </c>
      <c r="F514" s="74" t="s">
        <v>1857</v>
      </c>
      <c r="G514" s="81">
        <v>33605</v>
      </c>
      <c r="H514" s="82">
        <f t="shared" ref="H514:H577" ca="1" si="8">DATEDIF(G514,TODAY(),"Y")</f>
        <v>18</v>
      </c>
      <c r="I514" s="83"/>
      <c r="J514" s="84">
        <v>76870</v>
      </c>
      <c r="K514" s="85">
        <v>5</v>
      </c>
    </row>
    <row r="515" spans="1:11" x14ac:dyDescent="0.2">
      <c r="A515" s="74" t="s">
        <v>2702</v>
      </c>
      <c r="B515" s="79" t="s">
        <v>1850</v>
      </c>
      <c r="C515" s="74" t="s">
        <v>1878</v>
      </c>
      <c r="D515" s="80">
        <v>476243591</v>
      </c>
      <c r="E515" s="80">
        <v>9197188067</v>
      </c>
      <c r="F515" s="74" t="s">
        <v>1858</v>
      </c>
      <c r="G515" s="81">
        <v>33679</v>
      </c>
      <c r="H515" s="82">
        <f t="shared" ca="1" si="8"/>
        <v>18</v>
      </c>
      <c r="I515" s="83" t="s">
        <v>1859</v>
      </c>
      <c r="J515" s="84">
        <v>50570</v>
      </c>
      <c r="K515" s="85">
        <v>4</v>
      </c>
    </row>
    <row r="516" spans="1:11" x14ac:dyDescent="0.2">
      <c r="A516" s="74" t="s">
        <v>2737</v>
      </c>
      <c r="B516" s="79" t="s">
        <v>1850</v>
      </c>
      <c r="C516" s="74" t="s">
        <v>1878</v>
      </c>
      <c r="D516" s="80">
        <v>828715080</v>
      </c>
      <c r="E516" s="80">
        <v>2523613559</v>
      </c>
      <c r="F516" s="74" t="s">
        <v>1858</v>
      </c>
      <c r="G516" s="81">
        <v>33784</v>
      </c>
      <c r="H516" s="82">
        <f t="shared" ca="1" si="8"/>
        <v>18</v>
      </c>
      <c r="I516" s="83" t="s">
        <v>1862</v>
      </c>
      <c r="J516" s="84">
        <v>61148</v>
      </c>
      <c r="K516" s="85">
        <v>2</v>
      </c>
    </row>
    <row r="517" spans="1:11" x14ac:dyDescent="0.2">
      <c r="A517" s="74" t="s">
        <v>2723</v>
      </c>
      <c r="B517" s="79" t="s">
        <v>28</v>
      </c>
      <c r="C517" s="74" t="s">
        <v>1878</v>
      </c>
      <c r="D517" s="80">
        <v>963000861</v>
      </c>
      <c r="E517" s="80">
        <v>2522792063</v>
      </c>
      <c r="F517" s="74" t="s">
        <v>1857</v>
      </c>
      <c r="G517" s="81">
        <v>33836</v>
      </c>
      <c r="H517" s="82">
        <f t="shared" ca="1" si="8"/>
        <v>18</v>
      </c>
      <c r="I517" s="83"/>
      <c r="J517" s="84">
        <v>73190</v>
      </c>
      <c r="K517" s="85">
        <v>1</v>
      </c>
    </row>
    <row r="518" spans="1:11" x14ac:dyDescent="0.2">
      <c r="A518" s="74" t="s">
        <v>2731</v>
      </c>
      <c r="B518" s="79" t="s">
        <v>1850</v>
      </c>
      <c r="C518" s="74" t="s">
        <v>1878</v>
      </c>
      <c r="D518" s="80">
        <v>991221095</v>
      </c>
      <c r="E518" s="80">
        <v>9194630903</v>
      </c>
      <c r="F518" s="74" t="s">
        <v>1858</v>
      </c>
      <c r="G518" s="81">
        <v>33841</v>
      </c>
      <c r="H518" s="82">
        <f t="shared" ca="1" si="8"/>
        <v>18</v>
      </c>
      <c r="I518" s="83" t="s">
        <v>1860</v>
      </c>
      <c r="J518" s="84">
        <v>29760</v>
      </c>
      <c r="K518" s="85">
        <v>2</v>
      </c>
    </row>
    <row r="519" spans="1:11" x14ac:dyDescent="0.2">
      <c r="A519" s="74" t="s">
        <v>2731</v>
      </c>
      <c r="B519" s="79" t="s">
        <v>1850</v>
      </c>
      <c r="C519" s="74" t="s">
        <v>1878</v>
      </c>
      <c r="D519" s="80">
        <v>991221095</v>
      </c>
      <c r="E519" s="80">
        <v>9194630903</v>
      </c>
      <c r="F519" s="74" t="s">
        <v>1858</v>
      </c>
      <c r="G519" s="81">
        <v>33841</v>
      </c>
      <c r="H519" s="82">
        <f t="shared" ca="1" si="8"/>
        <v>18</v>
      </c>
      <c r="I519" s="83" t="s">
        <v>1860</v>
      </c>
      <c r="J519" s="84">
        <v>29760</v>
      </c>
      <c r="K519" s="85">
        <v>2</v>
      </c>
    </row>
    <row r="520" spans="1:11" x14ac:dyDescent="0.2">
      <c r="A520" s="74" t="s">
        <v>2675</v>
      </c>
      <c r="B520" s="79" t="s">
        <v>28</v>
      </c>
      <c r="C520" s="74" t="s">
        <v>1878</v>
      </c>
      <c r="D520" s="80">
        <v>468234190</v>
      </c>
      <c r="E520" s="80">
        <v>2521569304</v>
      </c>
      <c r="F520" s="74" t="s">
        <v>1858</v>
      </c>
      <c r="G520" s="81">
        <v>33859</v>
      </c>
      <c r="H520" s="82">
        <f t="shared" ca="1" si="8"/>
        <v>18</v>
      </c>
      <c r="I520" s="83" t="s">
        <v>1860</v>
      </c>
      <c r="J520" s="84">
        <v>72640</v>
      </c>
      <c r="K520" s="85">
        <v>3</v>
      </c>
    </row>
    <row r="521" spans="1:11" x14ac:dyDescent="0.2">
      <c r="A521" s="74" t="s">
        <v>2726</v>
      </c>
      <c r="B521" s="79" t="s">
        <v>26</v>
      </c>
      <c r="C521" s="74" t="s">
        <v>1878</v>
      </c>
      <c r="D521" s="80">
        <v>214291610</v>
      </c>
      <c r="E521" s="80">
        <v>2523858464</v>
      </c>
      <c r="F521" s="74" t="s">
        <v>1858</v>
      </c>
      <c r="G521" s="81">
        <v>33909</v>
      </c>
      <c r="H521" s="82">
        <f t="shared" ca="1" si="8"/>
        <v>18</v>
      </c>
      <c r="I521" s="83" t="s">
        <v>1859</v>
      </c>
      <c r="J521" s="84">
        <v>47340</v>
      </c>
      <c r="K521" s="85">
        <v>2</v>
      </c>
    </row>
    <row r="522" spans="1:11" x14ac:dyDescent="0.2">
      <c r="A522" s="74" t="s">
        <v>2666</v>
      </c>
      <c r="B522" s="79" t="s">
        <v>1850</v>
      </c>
      <c r="C522" s="74" t="s">
        <v>1878</v>
      </c>
      <c r="D522" s="80">
        <v>174159111</v>
      </c>
      <c r="E522" s="80">
        <v>9191675237</v>
      </c>
      <c r="F522" s="74" t="s">
        <v>1858</v>
      </c>
      <c r="G522" s="81">
        <v>33976</v>
      </c>
      <c r="H522" s="82">
        <f t="shared" ca="1" si="8"/>
        <v>17</v>
      </c>
      <c r="I522" s="83" t="s">
        <v>1862</v>
      </c>
      <c r="J522" s="84">
        <v>72700</v>
      </c>
      <c r="K522" s="85">
        <v>5</v>
      </c>
    </row>
    <row r="523" spans="1:11" x14ac:dyDescent="0.2">
      <c r="A523" s="74" t="s">
        <v>2692</v>
      </c>
      <c r="B523" s="79" t="s">
        <v>28</v>
      </c>
      <c r="C523" s="74" t="s">
        <v>1878</v>
      </c>
      <c r="D523" s="80">
        <v>556327593</v>
      </c>
      <c r="E523" s="80">
        <v>2523324762</v>
      </c>
      <c r="F523" s="74" t="s">
        <v>1857</v>
      </c>
      <c r="G523" s="81">
        <v>33991</v>
      </c>
      <c r="H523" s="82">
        <f t="shared" ca="1" si="8"/>
        <v>17</v>
      </c>
      <c r="I523" s="83"/>
      <c r="J523" s="84">
        <v>60070</v>
      </c>
      <c r="K523" s="85">
        <v>2</v>
      </c>
    </row>
    <row r="524" spans="1:11" x14ac:dyDescent="0.2">
      <c r="A524" s="74" t="s">
        <v>2696</v>
      </c>
      <c r="B524" s="79" t="s">
        <v>28</v>
      </c>
      <c r="C524" s="74" t="s">
        <v>1878</v>
      </c>
      <c r="D524" s="80">
        <v>302170290</v>
      </c>
      <c r="E524" s="80">
        <v>9191971988</v>
      </c>
      <c r="F524" s="74" t="s">
        <v>1858</v>
      </c>
      <c r="G524" s="81">
        <v>34218</v>
      </c>
      <c r="H524" s="82">
        <f t="shared" ca="1" si="8"/>
        <v>17</v>
      </c>
      <c r="I524" s="83" t="s">
        <v>1859</v>
      </c>
      <c r="J524" s="84">
        <v>63270</v>
      </c>
      <c r="K524" s="85">
        <v>1</v>
      </c>
    </row>
    <row r="525" spans="1:11" x14ac:dyDescent="0.2">
      <c r="A525" s="74" t="s">
        <v>2700</v>
      </c>
      <c r="B525" s="79" t="s">
        <v>1850</v>
      </c>
      <c r="C525" s="74" t="s">
        <v>1878</v>
      </c>
      <c r="D525" s="80">
        <v>643979374</v>
      </c>
      <c r="E525" s="80">
        <v>2521230519</v>
      </c>
      <c r="F525" s="74" t="s">
        <v>1857</v>
      </c>
      <c r="G525" s="81">
        <v>34231</v>
      </c>
      <c r="H525" s="82">
        <f t="shared" ca="1" si="8"/>
        <v>17</v>
      </c>
      <c r="I525" s="83"/>
      <c r="J525" s="84">
        <v>49530</v>
      </c>
      <c r="K525" s="85">
        <v>4</v>
      </c>
    </row>
    <row r="526" spans="1:11" x14ac:dyDescent="0.2">
      <c r="A526" s="74" t="s">
        <v>2667</v>
      </c>
      <c r="B526" s="79" t="s">
        <v>28</v>
      </c>
      <c r="C526" s="74" t="s">
        <v>1878</v>
      </c>
      <c r="D526" s="80">
        <v>394876677</v>
      </c>
      <c r="E526" s="80">
        <v>2522551469</v>
      </c>
      <c r="F526" s="74" t="s">
        <v>1858</v>
      </c>
      <c r="G526" s="81">
        <v>34306</v>
      </c>
      <c r="H526" s="82">
        <f t="shared" ca="1" si="8"/>
        <v>16</v>
      </c>
      <c r="I526" s="83" t="s">
        <v>1863</v>
      </c>
      <c r="J526" s="84">
        <v>34060</v>
      </c>
      <c r="K526" s="85">
        <v>2</v>
      </c>
    </row>
    <row r="527" spans="1:11" x14ac:dyDescent="0.2">
      <c r="A527" s="74" t="s">
        <v>2676</v>
      </c>
      <c r="B527" s="79" t="s">
        <v>28</v>
      </c>
      <c r="C527" s="74" t="s">
        <v>1878</v>
      </c>
      <c r="D527" s="80">
        <v>965916299</v>
      </c>
      <c r="E527" s="80">
        <v>9193552027</v>
      </c>
      <c r="F527" s="74" t="s">
        <v>1858</v>
      </c>
      <c r="G527" s="81">
        <v>34383</v>
      </c>
      <c r="H527" s="82">
        <f t="shared" ca="1" si="8"/>
        <v>16</v>
      </c>
      <c r="I527" s="83" t="s">
        <v>1862</v>
      </c>
      <c r="J527" s="84">
        <v>24340</v>
      </c>
      <c r="K527" s="85">
        <v>4</v>
      </c>
    </row>
    <row r="528" spans="1:11" x14ac:dyDescent="0.2">
      <c r="A528" s="74" t="s">
        <v>2662</v>
      </c>
      <c r="B528" s="79" t="s">
        <v>25</v>
      </c>
      <c r="C528" s="74" t="s">
        <v>1878</v>
      </c>
      <c r="D528" s="80">
        <v>698472533</v>
      </c>
      <c r="E528" s="80">
        <v>9192917217</v>
      </c>
      <c r="F528" s="74" t="s">
        <v>1857</v>
      </c>
      <c r="G528" s="81">
        <v>34389</v>
      </c>
      <c r="H528" s="82">
        <f t="shared" ca="1" si="8"/>
        <v>16</v>
      </c>
      <c r="I528" s="83"/>
      <c r="J528" s="84">
        <v>36230</v>
      </c>
      <c r="K528" s="85">
        <v>2</v>
      </c>
    </row>
    <row r="529" spans="1:11" x14ac:dyDescent="0.2">
      <c r="A529" s="74" t="s">
        <v>2663</v>
      </c>
      <c r="B529" s="79" t="s">
        <v>1850</v>
      </c>
      <c r="C529" s="74" t="s">
        <v>1878</v>
      </c>
      <c r="D529" s="80">
        <v>217968415</v>
      </c>
      <c r="E529" s="80">
        <v>2522814530</v>
      </c>
      <c r="F529" s="74" t="s">
        <v>1858</v>
      </c>
      <c r="G529" s="81">
        <v>34511</v>
      </c>
      <c r="H529" s="82">
        <f t="shared" ca="1" si="8"/>
        <v>16</v>
      </c>
      <c r="I529" s="83" t="s">
        <v>1865</v>
      </c>
      <c r="J529" s="84">
        <v>22870</v>
      </c>
      <c r="K529" s="85">
        <v>3</v>
      </c>
    </row>
    <row r="530" spans="1:11" x14ac:dyDescent="0.2">
      <c r="A530" s="74" t="s">
        <v>2747</v>
      </c>
      <c r="B530" s="79" t="s">
        <v>2149</v>
      </c>
      <c r="C530" s="74" t="s">
        <v>1878</v>
      </c>
      <c r="D530" s="80">
        <v>451159170</v>
      </c>
      <c r="E530" s="80">
        <v>2522604602</v>
      </c>
      <c r="F530" s="74" t="s">
        <v>1861</v>
      </c>
      <c r="G530" s="81">
        <v>34516</v>
      </c>
      <c r="H530" s="82">
        <f t="shared" ca="1" si="8"/>
        <v>16</v>
      </c>
      <c r="I530" s="83" t="s">
        <v>1859</v>
      </c>
      <c r="J530" s="84">
        <v>31205</v>
      </c>
      <c r="K530" s="85">
        <v>2</v>
      </c>
    </row>
    <row r="531" spans="1:11" x14ac:dyDescent="0.2">
      <c r="A531" s="74" t="s">
        <v>2707</v>
      </c>
      <c r="B531" s="79" t="s">
        <v>25</v>
      </c>
      <c r="C531" s="74" t="s">
        <v>1878</v>
      </c>
      <c r="D531" s="80">
        <v>343185481</v>
      </c>
      <c r="E531" s="80">
        <v>9196446519</v>
      </c>
      <c r="F531" s="74" t="s">
        <v>1858</v>
      </c>
      <c r="G531" s="81">
        <v>34608</v>
      </c>
      <c r="H531" s="82">
        <f t="shared" ca="1" si="8"/>
        <v>16</v>
      </c>
      <c r="I531" s="83" t="s">
        <v>1862</v>
      </c>
      <c r="J531" s="84">
        <v>73740</v>
      </c>
      <c r="K531" s="85">
        <v>4</v>
      </c>
    </row>
    <row r="532" spans="1:11" x14ac:dyDescent="0.2">
      <c r="A532" s="74" t="s">
        <v>2708</v>
      </c>
      <c r="B532" s="79" t="s">
        <v>1850</v>
      </c>
      <c r="C532" s="74" t="s">
        <v>1878</v>
      </c>
      <c r="D532" s="80">
        <v>525699951</v>
      </c>
      <c r="E532" s="80">
        <v>9198400261</v>
      </c>
      <c r="F532" s="74" t="s">
        <v>1864</v>
      </c>
      <c r="G532" s="81">
        <v>34636</v>
      </c>
      <c r="H532" s="82">
        <f t="shared" ca="1" si="8"/>
        <v>16</v>
      </c>
      <c r="I532" s="83"/>
      <c r="J532" s="84">
        <v>14332</v>
      </c>
      <c r="K532" s="85">
        <v>5</v>
      </c>
    </row>
    <row r="533" spans="1:11" x14ac:dyDescent="0.2">
      <c r="A533" s="74" t="s">
        <v>2729</v>
      </c>
      <c r="B533" s="79" t="s">
        <v>28</v>
      </c>
      <c r="C533" s="74" t="s">
        <v>1878</v>
      </c>
      <c r="D533" s="80">
        <v>475671127</v>
      </c>
      <c r="E533" s="80">
        <v>9196650531</v>
      </c>
      <c r="F533" s="74" t="s">
        <v>1858</v>
      </c>
      <c r="G533" s="81">
        <v>34648</v>
      </c>
      <c r="H533" s="82">
        <f t="shared" ca="1" si="8"/>
        <v>16</v>
      </c>
      <c r="I533" s="83" t="s">
        <v>1863</v>
      </c>
      <c r="J533" s="84">
        <v>61420</v>
      </c>
      <c r="K533" s="85">
        <v>4</v>
      </c>
    </row>
    <row r="534" spans="1:11" x14ac:dyDescent="0.2">
      <c r="A534" s="74" t="s">
        <v>2744</v>
      </c>
      <c r="B534" s="79" t="s">
        <v>26</v>
      </c>
      <c r="C534" s="74" t="s">
        <v>1878</v>
      </c>
      <c r="D534" s="80">
        <v>379340654</v>
      </c>
      <c r="E534" s="80">
        <v>9198642893</v>
      </c>
      <c r="F534" s="74" t="s">
        <v>1858</v>
      </c>
      <c r="G534" s="81">
        <v>34680</v>
      </c>
      <c r="H534" s="82">
        <f t="shared" ca="1" si="8"/>
        <v>15</v>
      </c>
      <c r="I534" s="83" t="s">
        <v>1860</v>
      </c>
      <c r="J534" s="84">
        <v>36890</v>
      </c>
      <c r="K534" s="85">
        <v>1</v>
      </c>
    </row>
    <row r="535" spans="1:11" x14ac:dyDescent="0.2">
      <c r="A535" s="74" t="s">
        <v>2699</v>
      </c>
      <c r="B535" s="79" t="s">
        <v>28</v>
      </c>
      <c r="C535" s="74" t="s">
        <v>1878</v>
      </c>
      <c r="D535" s="80">
        <v>699386024</v>
      </c>
      <c r="E535" s="80">
        <v>2525842116</v>
      </c>
      <c r="F535" s="74" t="s">
        <v>1864</v>
      </c>
      <c r="G535" s="81">
        <v>34718</v>
      </c>
      <c r="H535" s="82">
        <f t="shared" ca="1" si="8"/>
        <v>15</v>
      </c>
      <c r="I535" s="83"/>
      <c r="J535" s="84">
        <v>16688</v>
      </c>
      <c r="K535" s="85">
        <v>3</v>
      </c>
    </row>
    <row r="536" spans="1:11" x14ac:dyDescent="0.2">
      <c r="A536" s="74" t="s">
        <v>2698</v>
      </c>
      <c r="B536" s="79" t="s">
        <v>28</v>
      </c>
      <c r="C536" s="74" t="s">
        <v>1878</v>
      </c>
      <c r="D536" s="80">
        <v>349174221</v>
      </c>
      <c r="E536" s="80">
        <v>2521220758</v>
      </c>
      <c r="F536" s="74" t="s">
        <v>1861</v>
      </c>
      <c r="G536" s="81">
        <v>34774</v>
      </c>
      <c r="H536" s="82">
        <f t="shared" ca="1" si="8"/>
        <v>15</v>
      </c>
      <c r="I536" s="83" t="s">
        <v>1862</v>
      </c>
      <c r="J536" s="84">
        <v>45750</v>
      </c>
      <c r="K536" s="85">
        <v>5</v>
      </c>
    </row>
    <row r="537" spans="1:11" x14ac:dyDescent="0.2">
      <c r="A537" s="74" t="s">
        <v>2720</v>
      </c>
      <c r="B537" s="79" t="s">
        <v>1850</v>
      </c>
      <c r="C537" s="74" t="s">
        <v>1878</v>
      </c>
      <c r="D537" s="80">
        <v>106686151</v>
      </c>
      <c r="E537" s="80">
        <v>2521246633</v>
      </c>
      <c r="F537" s="74" t="s">
        <v>1857</v>
      </c>
      <c r="G537" s="81">
        <v>34776</v>
      </c>
      <c r="H537" s="82">
        <f t="shared" ca="1" si="8"/>
        <v>15</v>
      </c>
      <c r="I537" s="83"/>
      <c r="J537" s="84">
        <v>47520</v>
      </c>
      <c r="K537" s="85">
        <v>1</v>
      </c>
    </row>
    <row r="538" spans="1:11" x14ac:dyDescent="0.2">
      <c r="A538" s="74" t="s">
        <v>2733</v>
      </c>
      <c r="B538" s="79" t="s">
        <v>26</v>
      </c>
      <c r="C538" s="74" t="s">
        <v>1878</v>
      </c>
      <c r="D538" s="80">
        <v>330879921</v>
      </c>
      <c r="E538" s="80">
        <v>9195691314</v>
      </c>
      <c r="F538" s="74" t="s">
        <v>1858</v>
      </c>
      <c r="G538" s="81">
        <v>34778</v>
      </c>
      <c r="H538" s="82">
        <f t="shared" ca="1" si="8"/>
        <v>15</v>
      </c>
      <c r="I538" s="83" t="s">
        <v>1865</v>
      </c>
      <c r="J538" s="84">
        <v>54580</v>
      </c>
      <c r="K538" s="85">
        <v>4</v>
      </c>
    </row>
    <row r="539" spans="1:11" x14ac:dyDescent="0.2">
      <c r="A539" s="74" t="s">
        <v>2711</v>
      </c>
      <c r="B539" s="79" t="s">
        <v>25</v>
      </c>
      <c r="C539" s="74" t="s">
        <v>1878</v>
      </c>
      <c r="D539" s="80">
        <v>265323292</v>
      </c>
      <c r="E539" s="80">
        <v>2522939413</v>
      </c>
      <c r="F539" s="74" t="s">
        <v>1858</v>
      </c>
      <c r="G539" s="81">
        <v>34826</v>
      </c>
      <c r="H539" s="82">
        <f t="shared" ca="1" si="8"/>
        <v>15</v>
      </c>
      <c r="I539" s="83" t="s">
        <v>1863</v>
      </c>
      <c r="J539" s="84">
        <v>45000</v>
      </c>
      <c r="K539" s="85">
        <v>4</v>
      </c>
    </row>
    <row r="540" spans="1:11" x14ac:dyDescent="0.2">
      <c r="A540" s="74" t="s">
        <v>2684</v>
      </c>
      <c r="B540" s="79" t="s">
        <v>26</v>
      </c>
      <c r="C540" s="74" t="s">
        <v>1878</v>
      </c>
      <c r="D540" s="80">
        <v>978154935</v>
      </c>
      <c r="E540" s="80">
        <v>2521384592</v>
      </c>
      <c r="F540" s="74" t="s">
        <v>1858</v>
      </c>
      <c r="G540" s="81">
        <v>34885</v>
      </c>
      <c r="H540" s="82">
        <f t="shared" ca="1" si="8"/>
        <v>15</v>
      </c>
      <c r="I540" s="83" t="s">
        <v>1865</v>
      </c>
      <c r="J540" s="84">
        <v>46360</v>
      </c>
      <c r="K540" s="85">
        <v>5</v>
      </c>
    </row>
    <row r="541" spans="1:11" x14ac:dyDescent="0.2">
      <c r="A541" s="74" t="s">
        <v>2684</v>
      </c>
      <c r="B541" s="79" t="s">
        <v>26</v>
      </c>
      <c r="C541" s="74" t="s">
        <v>1878</v>
      </c>
      <c r="D541" s="80">
        <v>978154935</v>
      </c>
      <c r="E541" s="80">
        <v>2521384592</v>
      </c>
      <c r="F541" s="74" t="s">
        <v>1858</v>
      </c>
      <c r="G541" s="81">
        <v>34885</v>
      </c>
      <c r="H541" s="82">
        <f t="shared" ca="1" si="8"/>
        <v>15</v>
      </c>
      <c r="I541" s="83" t="s">
        <v>1865</v>
      </c>
      <c r="J541" s="84">
        <v>46360</v>
      </c>
      <c r="K541" s="85">
        <v>5</v>
      </c>
    </row>
    <row r="542" spans="1:11" x14ac:dyDescent="0.2">
      <c r="A542" s="74" t="s">
        <v>2714</v>
      </c>
      <c r="B542" s="79" t="s">
        <v>2149</v>
      </c>
      <c r="C542" s="74" t="s">
        <v>1878</v>
      </c>
      <c r="D542" s="80">
        <v>369210573</v>
      </c>
      <c r="E542" s="80">
        <v>2526555049</v>
      </c>
      <c r="F542" s="74" t="s">
        <v>1861</v>
      </c>
      <c r="G542" s="81">
        <v>34907</v>
      </c>
      <c r="H542" s="82">
        <f t="shared" ca="1" si="8"/>
        <v>15</v>
      </c>
      <c r="I542" s="83" t="s">
        <v>1863</v>
      </c>
      <c r="J542" s="84">
        <v>22475</v>
      </c>
      <c r="K542" s="85">
        <v>4</v>
      </c>
    </row>
    <row r="543" spans="1:11" x14ac:dyDescent="0.2">
      <c r="A543" s="74" t="s">
        <v>2689</v>
      </c>
      <c r="B543" s="79" t="s">
        <v>26</v>
      </c>
      <c r="C543" s="74" t="s">
        <v>1878</v>
      </c>
      <c r="D543" s="80">
        <v>548283920</v>
      </c>
      <c r="E543" s="80">
        <v>2524160215</v>
      </c>
      <c r="F543" s="74" t="s">
        <v>1857</v>
      </c>
      <c r="G543" s="81">
        <v>34987</v>
      </c>
      <c r="H543" s="82">
        <f t="shared" ca="1" si="8"/>
        <v>15</v>
      </c>
      <c r="I543" s="83"/>
      <c r="J543" s="84">
        <v>57990</v>
      </c>
      <c r="K543" s="85">
        <v>5</v>
      </c>
    </row>
    <row r="544" spans="1:11" x14ac:dyDescent="0.2">
      <c r="A544" s="74" t="s">
        <v>2715</v>
      </c>
      <c r="B544" s="79" t="s">
        <v>28</v>
      </c>
      <c r="C544" s="74" t="s">
        <v>1878</v>
      </c>
      <c r="D544" s="80">
        <v>552528553</v>
      </c>
      <c r="E544" s="80">
        <v>9194310812</v>
      </c>
      <c r="F544" s="74" t="s">
        <v>1864</v>
      </c>
      <c r="G544" s="81">
        <v>35030</v>
      </c>
      <c r="H544" s="82">
        <f t="shared" ca="1" si="8"/>
        <v>14</v>
      </c>
      <c r="I544" s="83"/>
      <c r="J544" s="84">
        <v>37016</v>
      </c>
      <c r="K544" s="85">
        <v>4</v>
      </c>
    </row>
    <row r="545" spans="1:11" x14ac:dyDescent="0.2">
      <c r="A545" s="74" t="s">
        <v>2687</v>
      </c>
      <c r="B545" s="79" t="s">
        <v>156</v>
      </c>
      <c r="C545" s="74" t="s">
        <v>1878</v>
      </c>
      <c r="D545" s="80">
        <v>239847790</v>
      </c>
      <c r="E545" s="80">
        <v>2524045531</v>
      </c>
      <c r="F545" s="74" t="s">
        <v>1857</v>
      </c>
      <c r="G545" s="81">
        <v>35065</v>
      </c>
      <c r="H545" s="82">
        <f t="shared" ca="1" si="8"/>
        <v>14</v>
      </c>
      <c r="I545" s="83"/>
      <c r="J545" s="84">
        <v>71300</v>
      </c>
      <c r="K545" s="85">
        <v>5</v>
      </c>
    </row>
    <row r="546" spans="1:11" x14ac:dyDescent="0.2">
      <c r="A546" s="74" t="s">
        <v>2670</v>
      </c>
      <c r="B546" s="79" t="s">
        <v>26</v>
      </c>
      <c r="C546" s="74" t="s">
        <v>1878</v>
      </c>
      <c r="D546" s="80">
        <v>358017400</v>
      </c>
      <c r="E546" s="80">
        <v>2523265407</v>
      </c>
      <c r="F546" s="74" t="s">
        <v>1864</v>
      </c>
      <c r="G546" s="81">
        <v>35070</v>
      </c>
      <c r="H546" s="82">
        <f t="shared" ca="1" si="8"/>
        <v>14</v>
      </c>
      <c r="I546" s="83"/>
      <c r="J546" s="84">
        <v>36052</v>
      </c>
      <c r="K546" s="85">
        <v>5</v>
      </c>
    </row>
    <row r="547" spans="1:11" x14ac:dyDescent="0.2">
      <c r="A547" s="74" t="s">
        <v>2679</v>
      </c>
      <c r="B547" s="79" t="s">
        <v>26</v>
      </c>
      <c r="C547" s="74" t="s">
        <v>1878</v>
      </c>
      <c r="D547" s="80">
        <v>867100310</v>
      </c>
      <c r="E547" s="80">
        <v>9191376854</v>
      </c>
      <c r="F547" s="74" t="s">
        <v>1858</v>
      </c>
      <c r="G547" s="81">
        <v>35083</v>
      </c>
      <c r="H547" s="82">
        <f t="shared" ca="1" si="8"/>
        <v>14</v>
      </c>
      <c r="I547" s="83" t="s">
        <v>1863</v>
      </c>
      <c r="J547" s="84">
        <v>65910</v>
      </c>
      <c r="K547" s="85">
        <v>5</v>
      </c>
    </row>
    <row r="548" spans="1:11" x14ac:dyDescent="0.2">
      <c r="A548" s="74" t="s">
        <v>2672</v>
      </c>
      <c r="B548" s="79" t="s">
        <v>26</v>
      </c>
      <c r="C548" s="74" t="s">
        <v>1878</v>
      </c>
      <c r="D548" s="80">
        <v>113252240</v>
      </c>
      <c r="E548" s="80">
        <v>2526712695</v>
      </c>
      <c r="F548" s="74" t="s">
        <v>1858</v>
      </c>
      <c r="G548" s="81">
        <v>35226</v>
      </c>
      <c r="H548" s="82">
        <f t="shared" ca="1" si="8"/>
        <v>14</v>
      </c>
      <c r="I548" s="83" t="s">
        <v>1859</v>
      </c>
      <c r="J548" s="84">
        <v>62400</v>
      </c>
      <c r="K548" s="85">
        <v>4</v>
      </c>
    </row>
    <row r="549" spans="1:11" x14ac:dyDescent="0.2">
      <c r="A549" s="74" t="s">
        <v>2738</v>
      </c>
      <c r="B549" s="79" t="s">
        <v>26</v>
      </c>
      <c r="C549" s="74" t="s">
        <v>1878</v>
      </c>
      <c r="D549" s="80">
        <v>737152868</v>
      </c>
      <c r="E549" s="80">
        <v>9191124357</v>
      </c>
      <c r="F549" s="74" t="s">
        <v>1858</v>
      </c>
      <c r="G549" s="81">
        <v>35363</v>
      </c>
      <c r="H549" s="82">
        <f t="shared" ca="1" si="8"/>
        <v>14</v>
      </c>
      <c r="I549" s="83" t="s">
        <v>1860</v>
      </c>
      <c r="J549" s="84">
        <v>48330</v>
      </c>
      <c r="K549" s="85">
        <v>1</v>
      </c>
    </row>
    <row r="550" spans="1:11" x14ac:dyDescent="0.2">
      <c r="A550" s="74" t="s">
        <v>2685</v>
      </c>
      <c r="B550" s="79" t="s">
        <v>28</v>
      </c>
      <c r="C550" s="74" t="s">
        <v>1878</v>
      </c>
      <c r="D550" s="80">
        <v>938723321</v>
      </c>
      <c r="E550" s="80">
        <v>9196456972</v>
      </c>
      <c r="F550" s="74" t="s">
        <v>1857</v>
      </c>
      <c r="G550" s="81">
        <v>35477</v>
      </c>
      <c r="H550" s="82">
        <f t="shared" ca="1" si="8"/>
        <v>13</v>
      </c>
      <c r="I550" s="83"/>
      <c r="J550" s="84">
        <v>89640</v>
      </c>
      <c r="K550" s="85">
        <v>4</v>
      </c>
    </row>
    <row r="551" spans="1:11" x14ac:dyDescent="0.2">
      <c r="A551" s="74" t="s">
        <v>2681</v>
      </c>
      <c r="B551" s="79" t="s">
        <v>26</v>
      </c>
      <c r="C551" s="74" t="s">
        <v>1878</v>
      </c>
      <c r="D551" s="80">
        <v>505680981</v>
      </c>
      <c r="E551" s="80">
        <v>2527557761</v>
      </c>
      <c r="F551" s="74" t="s">
        <v>1858</v>
      </c>
      <c r="G551" s="81">
        <v>35828</v>
      </c>
      <c r="H551" s="82">
        <f t="shared" ca="1" si="8"/>
        <v>12</v>
      </c>
      <c r="I551" s="83" t="s">
        <v>1859</v>
      </c>
      <c r="J551" s="84">
        <v>29130</v>
      </c>
      <c r="K551" s="85">
        <v>1</v>
      </c>
    </row>
    <row r="552" spans="1:11" x14ac:dyDescent="0.2">
      <c r="A552" s="74" t="s">
        <v>2735</v>
      </c>
      <c r="B552" s="79" t="s">
        <v>26</v>
      </c>
      <c r="C552" s="74" t="s">
        <v>1878</v>
      </c>
      <c r="D552" s="80">
        <v>209846975</v>
      </c>
      <c r="E552" s="80">
        <v>2522639452</v>
      </c>
      <c r="F552" s="74" t="s">
        <v>1861</v>
      </c>
      <c r="G552" s="81">
        <v>35939</v>
      </c>
      <c r="H552" s="82">
        <f t="shared" ca="1" si="8"/>
        <v>12</v>
      </c>
      <c r="I552" s="83" t="s">
        <v>1860</v>
      </c>
      <c r="J552" s="84">
        <v>12545</v>
      </c>
      <c r="K552" s="85">
        <v>4</v>
      </c>
    </row>
    <row r="553" spans="1:11" x14ac:dyDescent="0.2">
      <c r="A553" s="74" t="s">
        <v>2703</v>
      </c>
      <c r="B553" s="79" t="s">
        <v>26</v>
      </c>
      <c r="C553" s="74" t="s">
        <v>1878</v>
      </c>
      <c r="D553" s="80">
        <v>339488599</v>
      </c>
      <c r="E553" s="80">
        <v>9191267946</v>
      </c>
      <c r="F553" s="74" t="s">
        <v>1857</v>
      </c>
      <c r="G553" s="81">
        <v>36094</v>
      </c>
      <c r="H553" s="82">
        <f t="shared" ca="1" si="8"/>
        <v>12</v>
      </c>
      <c r="I553" s="83"/>
      <c r="J553" s="84">
        <v>60070</v>
      </c>
      <c r="K553" s="85">
        <v>3</v>
      </c>
    </row>
    <row r="554" spans="1:11" x14ac:dyDescent="0.2">
      <c r="A554" s="74" t="s">
        <v>2673</v>
      </c>
      <c r="B554" s="79" t="s">
        <v>28</v>
      </c>
      <c r="C554" s="74" t="s">
        <v>1878</v>
      </c>
      <c r="D554" s="80">
        <v>160662505</v>
      </c>
      <c r="E554" s="80">
        <v>2526427045</v>
      </c>
      <c r="F554" s="74" t="s">
        <v>1857</v>
      </c>
      <c r="G554" s="81">
        <v>36216</v>
      </c>
      <c r="H554" s="82">
        <f t="shared" ca="1" si="8"/>
        <v>11</v>
      </c>
      <c r="I554" s="83"/>
      <c r="J554" s="84">
        <v>61580</v>
      </c>
      <c r="K554" s="85">
        <v>3</v>
      </c>
    </row>
    <row r="555" spans="1:11" x14ac:dyDescent="0.2">
      <c r="A555" s="74" t="s">
        <v>2661</v>
      </c>
      <c r="B555" s="79" t="s">
        <v>28</v>
      </c>
      <c r="C555" s="74" t="s">
        <v>1878</v>
      </c>
      <c r="D555" s="80">
        <v>569882669</v>
      </c>
      <c r="E555" s="80">
        <v>2523122083</v>
      </c>
      <c r="F555" s="74" t="s">
        <v>1858</v>
      </c>
      <c r="G555" s="81">
        <v>36258</v>
      </c>
      <c r="H555" s="82">
        <f t="shared" ca="1" si="8"/>
        <v>11</v>
      </c>
      <c r="I555" s="83" t="s">
        <v>1862</v>
      </c>
      <c r="J555" s="84">
        <v>45100</v>
      </c>
      <c r="K555" s="85">
        <v>2</v>
      </c>
    </row>
    <row r="556" spans="1:11" x14ac:dyDescent="0.2">
      <c r="A556" s="74" t="s">
        <v>2664</v>
      </c>
      <c r="B556" s="79" t="s">
        <v>28</v>
      </c>
      <c r="C556" s="74" t="s">
        <v>1878</v>
      </c>
      <c r="D556" s="80">
        <v>945160038</v>
      </c>
      <c r="E556" s="80">
        <v>2527909707</v>
      </c>
      <c r="F556" s="74" t="s">
        <v>1858</v>
      </c>
      <c r="G556" s="81">
        <v>36391</v>
      </c>
      <c r="H556" s="82">
        <f t="shared" ca="1" si="8"/>
        <v>11</v>
      </c>
      <c r="I556" s="83" t="s">
        <v>1862</v>
      </c>
      <c r="J556" s="84">
        <v>23560</v>
      </c>
      <c r="K556" s="85">
        <v>3</v>
      </c>
    </row>
    <row r="557" spans="1:11" x14ac:dyDescent="0.2">
      <c r="A557" s="74" t="s">
        <v>2665</v>
      </c>
      <c r="B557" s="79" t="s">
        <v>2149</v>
      </c>
      <c r="C557" s="74" t="s">
        <v>1878</v>
      </c>
      <c r="D557" s="80">
        <v>886332647</v>
      </c>
      <c r="E557" s="80">
        <v>2526698101</v>
      </c>
      <c r="F557" s="74" t="s">
        <v>1858</v>
      </c>
      <c r="G557" s="81">
        <v>36538</v>
      </c>
      <c r="H557" s="82">
        <f t="shared" ca="1" si="8"/>
        <v>10</v>
      </c>
      <c r="I557" s="83" t="s">
        <v>1862</v>
      </c>
      <c r="J557" s="84">
        <v>76910</v>
      </c>
      <c r="K557" s="85">
        <v>2</v>
      </c>
    </row>
    <row r="558" spans="1:11" x14ac:dyDescent="0.2">
      <c r="A558" s="74" t="s">
        <v>2683</v>
      </c>
      <c r="B558" s="79" t="s">
        <v>28</v>
      </c>
      <c r="C558" s="74" t="s">
        <v>1878</v>
      </c>
      <c r="D558" s="80">
        <v>115404531</v>
      </c>
      <c r="E558" s="80">
        <v>2522636321</v>
      </c>
      <c r="F558" s="74" t="s">
        <v>1861</v>
      </c>
      <c r="G558" s="81">
        <v>36863</v>
      </c>
      <c r="H558" s="82">
        <f t="shared" ca="1" si="8"/>
        <v>9</v>
      </c>
      <c r="I558" s="83" t="s">
        <v>1863</v>
      </c>
      <c r="J558" s="84">
        <v>32900</v>
      </c>
      <c r="K558" s="85">
        <v>2</v>
      </c>
    </row>
    <row r="559" spans="1:11" x14ac:dyDescent="0.2">
      <c r="A559" s="74" t="s">
        <v>2690</v>
      </c>
      <c r="B559" s="79" t="s">
        <v>156</v>
      </c>
      <c r="C559" s="74" t="s">
        <v>1878</v>
      </c>
      <c r="D559" s="80">
        <v>546159785</v>
      </c>
      <c r="E559" s="80">
        <v>2522924678</v>
      </c>
      <c r="F559" s="74" t="s">
        <v>1858</v>
      </c>
      <c r="G559" s="81">
        <v>37113</v>
      </c>
      <c r="H559" s="82">
        <f t="shared" ca="1" si="8"/>
        <v>9</v>
      </c>
      <c r="I559" s="83" t="s">
        <v>1860</v>
      </c>
      <c r="J559" s="84">
        <v>61330</v>
      </c>
      <c r="K559" s="85">
        <v>2</v>
      </c>
    </row>
    <row r="560" spans="1:11" x14ac:dyDescent="0.2">
      <c r="A560" s="74" t="s">
        <v>2740</v>
      </c>
      <c r="B560" s="79" t="s">
        <v>156</v>
      </c>
      <c r="C560" s="74" t="s">
        <v>1878</v>
      </c>
      <c r="D560" s="80">
        <v>437460422</v>
      </c>
      <c r="E560" s="80">
        <v>2528439277</v>
      </c>
      <c r="F560" s="74" t="s">
        <v>1861</v>
      </c>
      <c r="G560" s="81">
        <v>37413</v>
      </c>
      <c r="H560" s="82">
        <f t="shared" ca="1" si="8"/>
        <v>8</v>
      </c>
      <c r="I560" s="83" t="s">
        <v>1863</v>
      </c>
      <c r="J560" s="84">
        <v>10630</v>
      </c>
      <c r="K560" s="85">
        <v>3</v>
      </c>
    </row>
    <row r="561" spans="1:11" x14ac:dyDescent="0.2">
      <c r="A561" s="74" t="s">
        <v>2734</v>
      </c>
      <c r="B561" s="79" t="s">
        <v>156</v>
      </c>
      <c r="C561" s="74" t="s">
        <v>1878</v>
      </c>
      <c r="D561" s="80">
        <v>920265140</v>
      </c>
      <c r="E561" s="80">
        <v>2524078104</v>
      </c>
      <c r="F561" s="74" t="s">
        <v>1858</v>
      </c>
      <c r="G561" s="81">
        <v>37480</v>
      </c>
      <c r="H561" s="82">
        <f t="shared" ca="1" si="8"/>
        <v>8</v>
      </c>
      <c r="I561" s="83" t="s">
        <v>1862</v>
      </c>
      <c r="J561" s="84">
        <v>62688</v>
      </c>
      <c r="K561" s="85">
        <v>3</v>
      </c>
    </row>
    <row r="562" spans="1:11" x14ac:dyDescent="0.2">
      <c r="A562" s="74" t="s">
        <v>2732</v>
      </c>
      <c r="B562" s="79" t="s">
        <v>26</v>
      </c>
      <c r="C562" s="74" t="s">
        <v>1878</v>
      </c>
      <c r="D562" s="80">
        <v>990843236</v>
      </c>
      <c r="E562" s="80">
        <v>9196245634</v>
      </c>
      <c r="F562" s="74" t="s">
        <v>1858</v>
      </c>
      <c r="G562" s="81">
        <v>37737</v>
      </c>
      <c r="H562" s="82">
        <f t="shared" ca="1" si="8"/>
        <v>7</v>
      </c>
      <c r="I562" s="83" t="s">
        <v>1863</v>
      </c>
      <c r="J562" s="84">
        <v>65880</v>
      </c>
      <c r="K562" s="85">
        <v>5</v>
      </c>
    </row>
    <row r="563" spans="1:11" x14ac:dyDescent="0.2">
      <c r="A563" s="74" t="s">
        <v>2732</v>
      </c>
      <c r="B563" s="79" t="s">
        <v>26</v>
      </c>
      <c r="C563" s="74" t="s">
        <v>1878</v>
      </c>
      <c r="D563" s="80">
        <v>990843236</v>
      </c>
      <c r="E563" s="80">
        <v>9196245634</v>
      </c>
      <c r="F563" s="74" t="s">
        <v>1858</v>
      </c>
      <c r="G563" s="81">
        <v>37737</v>
      </c>
      <c r="H563" s="82">
        <f t="shared" ca="1" si="8"/>
        <v>7</v>
      </c>
      <c r="I563" s="83" t="s">
        <v>1863</v>
      </c>
      <c r="J563" s="84">
        <v>65880</v>
      </c>
      <c r="K563" s="85">
        <v>5</v>
      </c>
    </row>
    <row r="564" spans="1:11" x14ac:dyDescent="0.2">
      <c r="A564" s="74" t="s">
        <v>2736</v>
      </c>
      <c r="B564" s="79" t="s">
        <v>156</v>
      </c>
      <c r="C564" s="74" t="s">
        <v>1878</v>
      </c>
      <c r="D564" s="80">
        <v>289103201</v>
      </c>
      <c r="E564" s="80">
        <v>9192921836</v>
      </c>
      <c r="F564" s="74" t="s">
        <v>1858</v>
      </c>
      <c r="G564" s="81">
        <v>37907</v>
      </c>
      <c r="H564" s="82">
        <f t="shared" ca="1" si="8"/>
        <v>7</v>
      </c>
      <c r="I564" s="83" t="s">
        <v>1859</v>
      </c>
      <c r="J564" s="84">
        <v>73830</v>
      </c>
      <c r="K564" s="85">
        <v>2</v>
      </c>
    </row>
    <row r="565" spans="1:11" x14ac:dyDescent="0.2">
      <c r="A565" s="74" t="s">
        <v>2739</v>
      </c>
      <c r="B565" s="79" t="s">
        <v>28</v>
      </c>
      <c r="C565" s="74" t="s">
        <v>1878</v>
      </c>
      <c r="D565" s="80">
        <v>161439267</v>
      </c>
      <c r="E565" s="80">
        <v>9197600603</v>
      </c>
      <c r="F565" s="74" t="s">
        <v>1858</v>
      </c>
      <c r="G565" s="81">
        <v>38052</v>
      </c>
      <c r="H565" s="82">
        <f t="shared" ca="1" si="8"/>
        <v>6</v>
      </c>
      <c r="I565" s="83" t="s">
        <v>1862</v>
      </c>
      <c r="J565" s="84">
        <v>42020</v>
      </c>
      <c r="K565" s="85">
        <v>5</v>
      </c>
    </row>
    <row r="566" spans="1:11" x14ac:dyDescent="0.2">
      <c r="A566" s="74" t="s">
        <v>2725</v>
      </c>
      <c r="B566" s="79" t="s">
        <v>28</v>
      </c>
      <c r="C566" s="74" t="s">
        <v>1878</v>
      </c>
      <c r="D566" s="80">
        <v>592519945</v>
      </c>
      <c r="E566" s="80">
        <v>9195990200</v>
      </c>
      <c r="F566" s="74" t="s">
        <v>1858</v>
      </c>
      <c r="G566" s="81">
        <v>38136</v>
      </c>
      <c r="H566" s="82">
        <f t="shared" ca="1" si="8"/>
        <v>6</v>
      </c>
      <c r="I566" s="83" t="s">
        <v>1859</v>
      </c>
      <c r="J566" s="84">
        <v>44650</v>
      </c>
      <c r="K566" s="85">
        <v>1</v>
      </c>
    </row>
    <row r="567" spans="1:11" x14ac:dyDescent="0.2">
      <c r="A567" s="74" t="s">
        <v>2722</v>
      </c>
      <c r="B567" s="79" t="s">
        <v>2149</v>
      </c>
      <c r="C567" s="74" t="s">
        <v>1878</v>
      </c>
      <c r="D567" s="80">
        <v>486016972</v>
      </c>
      <c r="E567" s="80">
        <v>9194532398</v>
      </c>
      <c r="F567" s="74" t="s">
        <v>1861</v>
      </c>
      <c r="G567" s="81">
        <v>38418</v>
      </c>
      <c r="H567" s="82">
        <f t="shared" ca="1" si="8"/>
        <v>5</v>
      </c>
      <c r="I567" s="83" t="s">
        <v>1859</v>
      </c>
      <c r="J567" s="84">
        <v>45565</v>
      </c>
      <c r="K567" s="85">
        <v>1</v>
      </c>
    </row>
    <row r="568" spans="1:11" x14ac:dyDescent="0.2">
      <c r="A568" s="74" t="s">
        <v>2743</v>
      </c>
      <c r="B568" s="79" t="s">
        <v>28</v>
      </c>
      <c r="C568" s="74" t="s">
        <v>1878</v>
      </c>
      <c r="D568" s="80">
        <v>765512793</v>
      </c>
      <c r="E568" s="80">
        <v>9197686976</v>
      </c>
      <c r="F568" s="74" t="s">
        <v>1858</v>
      </c>
      <c r="G568" s="81">
        <v>38554</v>
      </c>
      <c r="H568" s="82">
        <f t="shared" ca="1" si="8"/>
        <v>5</v>
      </c>
      <c r="I568" s="83" t="s">
        <v>1859</v>
      </c>
      <c r="J568" s="84">
        <v>64320</v>
      </c>
      <c r="K568" s="85">
        <v>5</v>
      </c>
    </row>
    <row r="569" spans="1:11" x14ac:dyDescent="0.2">
      <c r="A569" s="74" t="s">
        <v>2697</v>
      </c>
      <c r="B569" s="79" t="s">
        <v>1850</v>
      </c>
      <c r="C569" s="74" t="s">
        <v>1878</v>
      </c>
      <c r="D569" s="80">
        <v>151277827</v>
      </c>
      <c r="E569" s="80">
        <v>9197179128</v>
      </c>
      <c r="F569" s="74" t="s">
        <v>1858</v>
      </c>
      <c r="G569" s="81">
        <v>38589</v>
      </c>
      <c r="H569" s="82">
        <f t="shared" ca="1" si="8"/>
        <v>5</v>
      </c>
      <c r="I569" s="83" t="s">
        <v>1859</v>
      </c>
      <c r="J569" s="84">
        <v>24790</v>
      </c>
      <c r="K569" s="85">
        <v>3</v>
      </c>
    </row>
    <row r="570" spans="1:11" x14ac:dyDescent="0.2">
      <c r="A570" s="74" t="s">
        <v>2728</v>
      </c>
      <c r="B570" s="79" t="s">
        <v>26</v>
      </c>
      <c r="C570" s="74" t="s">
        <v>1878</v>
      </c>
      <c r="D570" s="80">
        <v>959750235</v>
      </c>
      <c r="E570" s="80">
        <v>2528488350</v>
      </c>
      <c r="F570" s="74" t="s">
        <v>1858</v>
      </c>
      <c r="G570" s="81">
        <v>38827</v>
      </c>
      <c r="H570" s="82">
        <f t="shared" ca="1" si="8"/>
        <v>4</v>
      </c>
      <c r="I570" s="83" t="s">
        <v>1859</v>
      </c>
      <c r="J570" s="84">
        <v>54190</v>
      </c>
      <c r="K570" s="85">
        <v>4</v>
      </c>
    </row>
    <row r="571" spans="1:11" x14ac:dyDescent="0.2">
      <c r="A571" s="74" t="s">
        <v>2705</v>
      </c>
      <c r="B571" s="79" t="s">
        <v>26</v>
      </c>
      <c r="C571" s="74" t="s">
        <v>1878</v>
      </c>
      <c r="D571" s="80">
        <v>924942231</v>
      </c>
      <c r="E571" s="80">
        <v>9193279828</v>
      </c>
      <c r="F571" s="74" t="s">
        <v>1861</v>
      </c>
      <c r="G571" s="81">
        <v>38856</v>
      </c>
      <c r="H571" s="82">
        <f t="shared" ca="1" si="8"/>
        <v>4</v>
      </c>
      <c r="I571" s="83" t="s">
        <v>1860</v>
      </c>
      <c r="J571" s="84">
        <v>25245</v>
      </c>
      <c r="K571" s="85">
        <v>5</v>
      </c>
    </row>
    <row r="572" spans="1:11" x14ac:dyDescent="0.2">
      <c r="A572" s="74" t="s">
        <v>2668</v>
      </c>
      <c r="B572" s="79" t="s">
        <v>25</v>
      </c>
      <c r="C572" s="74" t="s">
        <v>1878</v>
      </c>
      <c r="D572" s="80">
        <v>618775364</v>
      </c>
      <c r="E572" s="80">
        <v>9193182167</v>
      </c>
      <c r="F572" s="74" t="s">
        <v>1861</v>
      </c>
      <c r="G572" s="96">
        <v>38944</v>
      </c>
      <c r="H572" s="82">
        <f t="shared" ca="1" si="8"/>
        <v>4</v>
      </c>
      <c r="I572" s="83" t="s">
        <v>1863</v>
      </c>
      <c r="J572" s="84">
        <v>48700</v>
      </c>
      <c r="K572" s="85">
        <v>3</v>
      </c>
    </row>
    <row r="573" spans="1:11" x14ac:dyDescent="0.2">
      <c r="A573" s="74" t="s">
        <v>2742</v>
      </c>
      <c r="B573" s="79" t="s">
        <v>156</v>
      </c>
      <c r="C573" s="74" t="s">
        <v>1878</v>
      </c>
      <c r="D573" s="80">
        <v>868364739</v>
      </c>
      <c r="E573" s="80">
        <v>9195255121</v>
      </c>
      <c r="F573" s="74" t="s">
        <v>1861</v>
      </c>
      <c r="G573" s="81">
        <v>38983</v>
      </c>
      <c r="H573" s="82">
        <f t="shared" ca="1" si="8"/>
        <v>4</v>
      </c>
      <c r="I573" s="83" t="s">
        <v>1859</v>
      </c>
      <c r="J573" s="84">
        <v>11810</v>
      </c>
      <c r="K573" s="85">
        <v>1</v>
      </c>
    </row>
    <row r="574" spans="1:11" x14ac:dyDescent="0.2">
      <c r="A574" s="74" t="s">
        <v>2671</v>
      </c>
      <c r="B574" s="79" t="s">
        <v>26</v>
      </c>
      <c r="C574" s="74" t="s">
        <v>1878</v>
      </c>
      <c r="D574" s="80">
        <v>278129861</v>
      </c>
      <c r="E574" s="80">
        <v>9198561246</v>
      </c>
      <c r="F574" s="74" t="s">
        <v>1857</v>
      </c>
      <c r="G574" s="96">
        <v>39094</v>
      </c>
      <c r="H574" s="82">
        <f t="shared" ca="1" si="8"/>
        <v>3</v>
      </c>
      <c r="I574" s="83"/>
      <c r="J574" s="84">
        <v>39550</v>
      </c>
      <c r="K574" s="85">
        <v>5</v>
      </c>
    </row>
    <row r="575" spans="1:11" x14ac:dyDescent="0.2">
      <c r="A575" s="74" t="s">
        <v>2713</v>
      </c>
      <c r="B575" s="79" t="s">
        <v>1850</v>
      </c>
      <c r="C575" s="74" t="s">
        <v>1878</v>
      </c>
      <c r="D575" s="80">
        <v>502200672</v>
      </c>
      <c r="E575" s="80">
        <v>2527925201</v>
      </c>
      <c r="F575" s="74" t="s">
        <v>1857</v>
      </c>
      <c r="G575" s="96">
        <v>39100</v>
      </c>
      <c r="H575" s="82">
        <f t="shared" ca="1" si="8"/>
        <v>3</v>
      </c>
      <c r="I575" s="83"/>
      <c r="J575" s="84">
        <v>57680</v>
      </c>
      <c r="K575" s="85">
        <v>4</v>
      </c>
    </row>
    <row r="576" spans="1:11" x14ac:dyDescent="0.2">
      <c r="A576" s="74" t="s">
        <v>2712</v>
      </c>
      <c r="B576" s="79" t="s">
        <v>1850</v>
      </c>
      <c r="C576" s="74" t="s">
        <v>1878</v>
      </c>
      <c r="D576" s="80">
        <v>570756015</v>
      </c>
      <c r="E576" s="80">
        <v>2522238535</v>
      </c>
      <c r="F576" s="74" t="s">
        <v>1861</v>
      </c>
      <c r="G576" s="96">
        <v>39111</v>
      </c>
      <c r="H576" s="82">
        <f t="shared" ca="1" si="8"/>
        <v>3</v>
      </c>
      <c r="I576" s="83" t="s">
        <v>1862</v>
      </c>
      <c r="J576" s="84">
        <v>49355</v>
      </c>
      <c r="K576" s="85">
        <v>5</v>
      </c>
    </row>
    <row r="577" spans="1:11" x14ac:dyDescent="0.2">
      <c r="A577" s="74" t="s">
        <v>2694</v>
      </c>
      <c r="B577" s="79" t="s">
        <v>28</v>
      </c>
      <c r="C577" s="74" t="s">
        <v>1878</v>
      </c>
      <c r="D577" s="80">
        <v>953109212</v>
      </c>
      <c r="E577" s="80">
        <v>9191664940</v>
      </c>
      <c r="F577" s="74" t="s">
        <v>1858</v>
      </c>
      <c r="G577" s="81">
        <v>39128</v>
      </c>
      <c r="H577" s="82">
        <f t="shared" ca="1" si="8"/>
        <v>3</v>
      </c>
      <c r="I577" s="83" t="s">
        <v>1865</v>
      </c>
      <c r="J577" s="84">
        <v>59150</v>
      </c>
      <c r="K577" s="85">
        <v>4</v>
      </c>
    </row>
    <row r="578" spans="1:11" x14ac:dyDescent="0.2">
      <c r="A578" s="74" t="s">
        <v>2741</v>
      </c>
      <c r="B578" s="79" t="s">
        <v>28</v>
      </c>
      <c r="C578" s="74" t="s">
        <v>1878</v>
      </c>
      <c r="D578" s="80">
        <v>449987941</v>
      </c>
      <c r="E578" s="80">
        <v>2528742282</v>
      </c>
      <c r="F578" s="74" t="s">
        <v>1858</v>
      </c>
      <c r="G578" s="81">
        <v>39167</v>
      </c>
      <c r="H578" s="82">
        <f t="shared" ref="H578:H641" ca="1" si="9">DATEDIF(G578,TODAY(),"Y")</f>
        <v>3</v>
      </c>
      <c r="I578" s="83" t="s">
        <v>1865</v>
      </c>
      <c r="J578" s="84">
        <v>63206</v>
      </c>
      <c r="K578" s="85">
        <v>1</v>
      </c>
    </row>
    <row r="579" spans="1:11" x14ac:dyDescent="0.2">
      <c r="A579" s="74" t="s">
        <v>2727</v>
      </c>
      <c r="B579" s="79" t="s">
        <v>26</v>
      </c>
      <c r="C579" s="74" t="s">
        <v>1878</v>
      </c>
      <c r="D579" s="80">
        <v>728567428</v>
      </c>
      <c r="E579" s="80">
        <v>2521957923</v>
      </c>
      <c r="F579" s="74" t="s">
        <v>1858</v>
      </c>
      <c r="G579" s="81">
        <v>39314</v>
      </c>
      <c r="H579" s="82">
        <f t="shared" ca="1" si="9"/>
        <v>3</v>
      </c>
      <c r="I579" s="83" t="s">
        <v>1860</v>
      </c>
      <c r="J579" s="84">
        <v>86500</v>
      </c>
      <c r="K579" s="85">
        <v>1</v>
      </c>
    </row>
    <row r="580" spans="1:11" x14ac:dyDescent="0.2">
      <c r="A580" s="74" t="s">
        <v>2755</v>
      </c>
      <c r="B580" s="79" t="s">
        <v>28</v>
      </c>
      <c r="C580" s="74" t="s">
        <v>1879</v>
      </c>
      <c r="D580" s="80">
        <v>693055639</v>
      </c>
      <c r="E580" s="80">
        <v>9195866887</v>
      </c>
      <c r="F580" s="74" t="s">
        <v>1858</v>
      </c>
      <c r="G580" s="81">
        <v>31912</v>
      </c>
      <c r="H580" s="82">
        <f t="shared" ca="1" si="9"/>
        <v>23</v>
      </c>
      <c r="I580" s="83" t="s">
        <v>1859</v>
      </c>
      <c r="J580" s="84">
        <v>53900</v>
      </c>
      <c r="K580" s="85">
        <v>5</v>
      </c>
    </row>
    <row r="581" spans="1:11" x14ac:dyDescent="0.2">
      <c r="A581" s="74" t="s">
        <v>2787</v>
      </c>
      <c r="B581" s="79" t="s">
        <v>1850</v>
      </c>
      <c r="C581" s="74" t="s">
        <v>1879</v>
      </c>
      <c r="D581" s="80">
        <v>352371400</v>
      </c>
      <c r="E581" s="80">
        <v>2525441252</v>
      </c>
      <c r="F581" s="74" t="s">
        <v>1864</v>
      </c>
      <c r="G581" s="81">
        <v>31946</v>
      </c>
      <c r="H581" s="82">
        <f t="shared" ca="1" si="9"/>
        <v>23</v>
      </c>
      <c r="I581" s="83"/>
      <c r="J581" s="84">
        <v>30468</v>
      </c>
      <c r="K581" s="85">
        <v>2</v>
      </c>
    </row>
    <row r="582" spans="1:11" x14ac:dyDescent="0.2">
      <c r="A582" s="74" t="s">
        <v>2774</v>
      </c>
      <c r="B582" s="79" t="s">
        <v>28</v>
      </c>
      <c r="C582" s="74" t="s">
        <v>1879</v>
      </c>
      <c r="D582" s="80">
        <v>420739404</v>
      </c>
      <c r="E582" s="80">
        <v>9197785583</v>
      </c>
      <c r="F582" s="74" t="s">
        <v>1858</v>
      </c>
      <c r="G582" s="81">
        <v>31959</v>
      </c>
      <c r="H582" s="82">
        <f t="shared" ca="1" si="9"/>
        <v>23</v>
      </c>
      <c r="I582" s="83" t="s">
        <v>1863</v>
      </c>
      <c r="J582" s="84">
        <v>24840</v>
      </c>
      <c r="K582" s="85">
        <v>1</v>
      </c>
    </row>
    <row r="583" spans="1:11" x14ac:dyDescent="0.2">
      <c r="A583" s="74" t="s">
        <v>2807</v>
      </c>
      <c r="B583" s="79" t="s">
        <v>25</v>
      </c>
      <c r="C583" s="74" t="s">
        <v>1879</v>
      </c>
      <c r="D583" s="80">
        <v>265993407</v>
      </c>
      <c r="E583" s="80">
        <v>9193558443</v>
      </c>
      <c r="F583" s="74" t="s">
        <v>1857</v>
      </c>
      <c r="G583" s="81">
        <v>31972</v>
      </c>
      <c r="H583" s="82">
        <f t="shared" ca="1" si="9"/>
        <v>23</v>
      </c>
      <c r="I583" s="83"/>
      <c r="J583" s="84">
        <v>89450</v>
      </c>
      <c r="K583" s="85">
        <v>2</v>
      </c>
    </row>
    <row r="584" spans="1:11" x14ac:dyDescent="0.2">
      <c r="A584" s="74" t="s">
        <v>2788</v>
      </c>
      <c r="B584" s="79" t="s">
        <v>26</v>
      </c>
      <c r="C584" s="74" t="s">
        <v>1879</v>
      </c>
      <c r="D584" s="80">
        <v>304024314</v>
      </c>
      <c r="E584" s="80">
        <v>9192244880</v>
      </c>
      <c r="F584" s="74" t="s">
        <v>1857</v>
      </c>
      <c r="G584" s="81">
        <v>32111</v>
      </c>
      <c r="H584" s="82">
        <f t="shared" ca="1" si="9"/>
        <v>22</v>
      </c>
      <c r="I584" s="83"/>
      <c r="J584" s="84">
        <v>46650</v>
      </c>
      <c r="K584" s="85">
        <v>2</v>
      </c>
    </row>
    <row r="585" spans="1:11" x14ac:dyDescent="0.2">
      <c r="A585" s="74" t="s">
        <v>2758</v>
      </c>
      <c r="B585" s="79" t="s">
        <v>25</v>
      </c>
      <c r="C585" s="74" t="s">
        <v>1879</v>
      </c>
      <c r="D585" s="80">
        <v>593584018</v>
      </c>
      <c r="E585" s="80">
        <v>9194626281</v>
      </c>
      <c r="F585" s="74" t="s">
        <v>1858</v>
      </c>
      <c r="G585" s="81">
        <v>32144</v>
      </c>
      <c r="H585" s="82">
        <f t="shared" ca="1" si="9"/>
        <v>22</v>
      </c>
      <c r="I585" s="83" t="s">
        <v>1859</v>
      </c>
      <c r="J585" s="84">
        <v>67920</v>
      </c>
      <c r="K585" s="85">
        <v>4</v>
      </c>
    </row>
    <row r="586" spans="1:11" x14ac:dyDescent="0.2">
      <c r="A586" s="74" t="s">
        <v>2766</v>
      </c>
      <c r="B586" s="79" t="s">
        <v>156</v>
      </c>
      <c r="C586" s="74" t="s">
        <v>1879</v>
      </c>
      <c r="D586" s="80">
        <v>781472289</v>
      </c>
      <c r="E586" s="80">
        <v>2528502926</v>
      </c>
      <c r="F586" s="74" t="s">
        <v>1858</v>
      </c>
      <c r="G586" s="81">
        <v>32238</v>
      </c>
      <c r="H586" s="82">
        <f t="shared" ca="1" si="9"/>
        <v>22</v>
      </c>
      <c r="I586" s="83" t="s">
        <v>1863</v>
      </c>
      <c r="J586" s="84">
        <v>63050</v>
      </c>
      <c r="K586" s="85">
        <v>3</v>
      </c>
    </row>
    <row r="587" spans="1:11" x14ac:dyDescent="0.2">
      <c r="A587" s="74" t="s">
        <v>2772</v>
      </c>
      <c r="B587" s="79" t="s">
        <v>28</v>
      </c>
      <c r="C587" s="74" t="s">
        <v>1879</v>
      </c>
      <c r="D587" s="80">
        <v>784064156</v>
      </c>
      <c r="E587" s="80">
        <v>9193355152</v>
      </c>
      <c r="F587" s="74" t="s">
        <v>1858</v>
      </c>
      <c r="G587" s="81">
        <v>32294</v>
      </c>
      <c r="H587" s="82">
        <f t="shared" ca="1" si="9"/>
        <v>22</v>
      </c>
      <c r="I587" s="83" t="s">
        <v>1859</v>
      </c>
      <c r="J587" s="84">
        <v>54830</v>
      </c>
      <c r="K587" s="85">
        <v>1</v>
      </c>
    </row>
    <row r="588" spans="1:11" x14ac:dyDescent="0.2">
      <c r="A588" s="74" t="s">
        <v>2776</v>
      </c>
      <c r="B588" s="79" t="s">
        <v>28</v>
      </c>
      <c r="C588" s="74" t="s">
        <v>1879</v>
      </c>
      <c r="D588" s="80">
        <v>622200296</v>
      </c>
      <c r="E588" s="80">
        <v>2526306545</v>
      </c>
      <c r="F588" s="74" t="s">
        <v>1858</v>
      </c>
      <c r="G588" s="81">
        <v>32375</v>
      </c>
      <c r="H588" s="82">
        <f t="shared" ca="1" si="9"/>
        <v>22</v>
      </c>
      <c r="I588" s="83" t="s">
        <v>1859</v>
      </c>
      <c r="J588" s="84">
        <v>65571</v>
      </c>
      <c r="K588" s="85">
        <v>3</v>
      </c>
    </row>
    <row r="589" spans="1:11" x14ac:dyDescent="0.2">
      <c r="A589" s="74" t="s">
        <v>2784</v>
      </c>
      <c r="B589" s="79" t="s">
        <v>28</v>
      </c>
      <c r="C589" s="74" t="s">
        <v>1879</v>
      </c>
      <c r="D589" s="80">
        <v>693965055</v>
      </c>
      <c r="E589" s="80">
        <v>2527853314</v>
      </c>
      <c r="F589" s="74" t="s">
        <v>1858</v>
      </c>
      <c r="G589" s="81">
        <v>32401</v>
      </c>
      <c r="H589" s="82">
        <f t="shared" ca="1" si="9"/>
        <v>22</v>
      </c>
      <c r="I589" s="83" t="s">
        <v>1859</v>
      </c>
      <c r="J589" s="84">
        <v>68470</v>
      </c>
      <c r="K589" s="85">
        <v>4</v>
      </c>
    </row>
    <row r="590" spans="1:11" x14ac:dyDescent="0.2">
      <c r="A590" s="74" t="s">
        <v>2754</v>
      </c>
      <c r="B590" s="79" t="s">
        <v>26</v>
      </c>
      <c r="C590" s="74" t="s">
        <v>1879</v>
      </c>
      <c r="D590" s="80">
        <v>627977314</v>
      </c>
      <c r="E590" s="80">
        <v>2521525844</v>
      </c>
      <c r="F590" s="74" t="s">
        <v>1858</v>
      </c>
      <c r="G590" s="81">
        <v>32542</v>
      </c>
      <c r="H590" s="82">
        <f t="shared" ca="1" si="9"/>
        <v>21</v>
      </c>
      <c r="I590" s="83" t="s">
        <v>1860</v>
      </c>
      <c r="J590" s="84">
        <v>86240</v>
      </c>
      <c r="K590" s="85">
        <v>1</v>
      </c>
    </row>
    <row r="591" spans="1:11" x14ac:dyDescent="0.2">
      <c r="A591" s="74" t="s">
        <v>2780</v>
      </c>
      <c r="B591" s="79" t="s">
        <v>156</v>
      </c>
      <c r="C591" s="74" t="s">
        <v>1879</v>
      </c>
      <c r="D591" s="80">
        <v>878902154</v>
      </c>
      <c r="E591" s="80">
        <v>9191155509</v>
      </c>
      <c r="F591" s="74" t="s">
        <v>1861</v>
      </c>
      <c r="G591" s="81">
        <v>32580</v>
      </c>
      <c r="H591" s="82">
        <f t="shared" ca="1" si="9"/>
        <v>21</v>
      </c>
      <c r="I591" s="83" t="s">
        <v>1863</v>
      </c>
      <c r="J591" s="84">
        <v>25885</v>
      </c>
      <c r="K591" s="85">
        <v>5</v>
      </c>
    </row>
    <row r="592" spans="1:11" x14ac:dyDescent="0.2">
      <c r="A592" s="74" t="s">
        <v>2811</v>
      </c>
      <c r="B592" s="79" t="s">
        <v>28</v>
      </c>
      <c r="C592" s="74" t="s">
        <v>1879</v>
      </c>
      <c r="D592" s="80">
        <v>195772503</v>
      </c>
      <c r="E592" s="80">
        <v>9193123940</v>
      </c>
      <c r="F592" s="74" t="s">
        <v>1857</v>
      </c>
      <c r="G592" s="81">
        <v>32604</v>
      </c>
      <c r="H592" s="82">
        <f t="shared" ca="1" si="9"/>
        <v>21</v>
      </c>
      <c r="I592" s="83"/>
      <c r="J592" s="84">
        <v>55690</v>
      </c>
      <c r="K592" s="85">
        <v>2</v>
      </c>
    </row>
    <row r="593" spans="1:11" x14ac:dyDescent="0.2">
      <c r="A593" s="74" t="s">
        <v>2752</v>
      </c>
      <c r="B593" s="79" t="s">
        <v>1850</v>
      </c>
      <c r="C593" s="74" t="s">
        <v>1879</v>
      </c>
      <c r="D593" s="80">
        <v>186821354</v>
      </c>
      <c r="E593" s="80">
        <v>2528527032</v>
      </c>
      <c r="F593" s="74" t="s">
        <v>1858</v>
      </c>
      <c r="G593" s="81">
        <v>32700</v>
      </c>
      <c r="H593" s="82">
        <f t="shared" ca="1" si="9"/>
        <v>21</v>
      </c>
      <c r="I593" s="83" t="s">
        <v>1859</v>
      </c>
      <c r="J593" s="84">
        <v>54270</v>
      </c>
      <c r="K593" s="85">
        <v>3</v>
      </c>
    </row>
    <row r="594" spans="1:11" x14ac:dyDescent="0.2">
      <c r="A594" s="74" t="s">
        <v>2794</v>
      </c>
      <c r="B594" s="79" t="s">
        <v>25</v>
      </c>
      <c r="C594" s="74" t="s">
        <v>1879</v>
      </c>
      <c r="D594" s="80">
        <v>462461365</v>
      </c>
      <c r="E594" s="80">
        <v>2527126482</v>
      </c>
      <c r="F594" s="74" t="s">
        <v>1858</v>
      </c>
      <c r="G594" s="81">
        <v>32711</v>
      </c>
      <c r="H594" s="82">
        <f t="shared" ca="1" si="9"/>
        <v>21</v>
      </c>
      <c r="I594" s="83" t="s">
        <v>1863</v>
      </c>
      <c r="J594" s="84">
        <v>45110</v>
      </c>
      <c r="K594" s="85">
        <v>2</v>
      </c>
    </row>
    <row r="595" spans="1:11" x14ac:dyDescent="0.2">
      <c r="A595" s="74" t="s">
        <v>2806</v>
      </c>
      <c r="B595" s="79" t="s">
        <v>26</v>
      </c>
      <c r="C595" s="74" t="s">
        <v>1879</v>
      </c>
      <c r="D595" s="80">
        <v>404589373</v>
      </c>
      <c r="E595" s="80">
        <v>9198407416</v>
      </c>
      <c r="F595" s="74" t="s">
        <v>1858</v>
      </c>
      <c r="G595" s="81">
        <v>32718</v>
      </c>
      <c r="H595" s="82">
        <f t="shared" ca="1" si="9"/>
        <v>21</v>
      </c>
      <c r="I595" s="83" t="s">
        <v>1863</v>
      </c>
      <c r="J595" s="84">
        <v>66824</v>
      </c>
      <c r="K595" s="85">
        <v>2</v>
      </c>
    </row>
    <row r="596" spans="1:11" x14ac:dyDescent="0.2">
      <c r="A596" s="74" t="s">
        <v>2763</v>
      </c>
      <c r="B596" s="79" t="s">
        <v>28</v>
      </c>
      <c r="C596" s="74" t="s">
        <v>1879</v>
      </c>
      <c r="D596" s="80">
        <v>100703382</v>
      </c>
      <c r="E596" s="80">
        <v>9195157047</v>
      </c>
      <c r="F596" s="74" t="s">
        <v>1858</v>
      </c>
      <c r="G596" s="81">
        <v>32850</v>
      </c>
      <c r="H596" s="82">
        <f t="shared" ca="1" si="9"/>
        <v>20</v>
      </c>
      <c r="I596" s="83" t="s">
        <v>1859</v>
      </c>
      <c r="J596" s="84">
        <v>54200</v>
      </c>
      <c r="K596" s="85">
        <v>4</v>
      </c>
    </row>
    <row r="597" spans="1:11" x14ac:dyDescent="0.2">
      <c r="A597" s="74" t="s">
        <v>2761</v>
      </c>
      <c r="B597" s="79" t="s">
        <v>26</v>
      </c>
      <c r="C597" s="74" t="s">
        <v>1879</v>
      </c>
      <c r="D597" s="80">
        <v>705186668</v>
      </c>
      <c r="E597" s="80">
        <v>9193922813</v>
      </c>
      <c r="F597" s="74" t="s">
        <v>1864</v>
      </c>
      <c r="G597" s="81">
        <v>32870</v>
      </c>
      <c r="H597" s="82">
        <f t="shared" ca="1" si="9"/>
        <v>20</v>
      </c>
      <c r="I597" s="83"/>
      <c r="J597" s="84">
        <v>26484</v>
      </c>
      <c r="K597" s="85">
        <v>5</v>
      </c>
    </row>
    <row r="598" spans="1:11" x14ac:dyDescent="0.2">
      <c r="A598" s="74" t="s">
        <v>2791</v>
      </c>
      <c r="B598" s="79" t="s">
        <v>26</v>
      </c>
      <c r="C598" s="74" t="s">
        <v>1879</v>
      </c>
      <c r="D598" s="80">
        <v>272659955</v>
      </c>
      <c r="E598" s="80">
        <v>9194127875</v>
      </c>
      <c r="F598" s="74" t="s">
        <v>1858</v>
      </c>
      <c r="G598" s="81">
        <v>32975</v>
      </c>
      <c r="H598" s="82">
        <f t="shared" ca="1" si="9"/>
        <v>20</v>
      </c>
      <c r="I598" s="83" t="s">
        <v>1865</v>
      </c>
      <c r="J598" s="84">
        <v>48490</v>
      </c>
      <c r="K598" s="85">
        <v>2</v>
      </c>
    </row>
    <row r="599" spans="1:11" x14ac:dyDescent="0.2">
      <c r="A599" s="74" t="s">
        <v>2808</v>
      </c>
      <c r="B599" s="79" t="s">
        <v>26</v>
      </c>
      <c r="C599" s="74" t="s">
        <v>1879</v>
      </c>
      <c r="D599" s="80">
        <v>102159909</v>
      </c>
      <c r="E599" s="80">
        <v>2521868104</v>
      </c>
      <c r="F599" s="74" t="s">
        <v>1864</v>
      </c>
      <c r="G599" s="81">
        <v>33035</v>
      </c>
      <c r="H599" s="82">
        <f t="shared" ca="1" si="9"/>
        <v>20</v>
      </c>
      <c r="I599" s="83"/>
      <c r="J599" s="84">
        <v>36788</v>
      </c>
      <c r="K599" s="85">
        <v>4</v>
      </c>
    </row>
    <row r="600" spans="1:11" x14ac:dyDescent="0.2">
      <c r="A600" s="74" t="s">
        <v>2777</v>
      </c>
      <c r="B600" s="79" t="s">
        <v>26</v>
      </c>
      <c r="C600" s="74" t="s">
        <v>1879</v>
      </c>
      <c r="D600" s="80">
        <v>709234421</v>
      </c>
      <c r="E600" s="80">
        <v>2523838954</v>
      </c>
      <c r="F600" s="74" t="s">
        <v>1858</v>
      </c>
      <c r="G600" s="81">
        <v>33444</v>
      </c>
      <c r="H600" s="82">
        <f t="shared" ca="1" si="9"/>
        <v>19</v>
      </c>
      <c r="I600" s="83" t="s">
        <v>1859</v>
      </c>
      <c r="J600" s="84">
        <v>39000</v>
      </c>
      <c r="K600" s="85">
        <v>5</v>
      </c>
    </row>
    <row r="601" spans="1:11" x14ac:dyDescent="0.2">
      <c r="A601" s="74" t="s">
        <v>2790</v>
      </c>
      <c r="B601" s="79" t="s">
        <v>28</v>
      </c>
      <c r="C601" s="74" t="s">
        <v>1879</v>
      </c>
      <c r="D601" s="80">
        <v>744830329</v>
      </c>
      <c r="E601" s="80">
        <v>9196098293</v>
      </c>
      <c r="F601" s="74" t="s">
        <v>1858</v>
      </c>
      <c r="G601" s="81">
        <v>33490</v>
      </c>
      <c r="H601" s="82">
        <f t="shared" ca="1" si="9"/>
        <v>19</v>
      </c>
      <c r="I601" s="83" t="s">
        <v>1862</v>
      </c>
      <c r="J601" s="84">
        <v>82700</v>
      </c>
      <c r="K601" s="85">
        <v>3</v>
      </c>
    </row>
    <row r="602" spans="1:11" x14ac:dyDescent="0.2">
      <c r="A602" s="74" t="s">
        <v>2819</v>
      </c>
      <c r="B602" s="79" t="s">
        <v>156</v>
      </c>
      <c r="C602" s="74" t="s">
        <v>1879</v>
      </c>
      <c r="D602" s="80">
        <v>687623890</v>
      </c>
      <c r="E602" s="80">
        <v>2522447501</v>
      </c>
      <c r="F602" s="74" t="s">
        <v>1864</v>
      </c>
      <c r="G602" s="81">
        <v>33724</v>
      </c>
      <c r="H602" s="82">
        <f t="shared" ca="1" si="9"/>
        <v>18</v>
      </c>
      <c r="I602" s="83"/>
      <c r="J602" s="84">
        <v>23692</v>
      </c>
      <c r="K602" s="85">
        <v>4</v>
      </c>
    </row>
    <row r="603" spans="1:11" x14ac:dyDescent="0.2">
      <c r="A603" s="74" t="s">
        <v>2793</v>
      </c>
      <c r="B603" s="79" t="s">
        <v>26</v>
      </c>
      <c r="C603" s="74" t="s">
        <v>1879</v>
      </c>
      <c r="D603" s="80">
        <v>562497973</v>
      </c>
      <c r="E603" s="80">
        <v>2524111882</v>
      </c>
      <c r="F603" s="74" t="s">
        <v>1858</v>
      </c>
      <c r="G603" s="81">
        <v>34046</v>
      </c>
      <c r="H603" s="82">
        <f t="shared" ca="1" si="9"/>
        <v>17</v>
      </c>
      <c r="I603" s="83" t="s">
        <v>1862</v>
      </c>
      <c r="J603" s="84">
        <v>63030</v>
      </c>
      <c r="K603" s="85">
        <v>1</v>
      </c>
    </row>
    <row r="604" spans="1:11" x14ac:dyDescent="0.2">
      <c r="A604" s="74" t="s">
        <v>2781</v>
      </c>
      <c r="B604" s="79" t="s">
        <v>26</v>
      </c>
      <c r="C604" s="74" t="s">
        <v>1879</v>
      </c>
      <c r="D604" s="80">
        <v>277925508</v>
      </c>
      <c r="E604" s="80">
        <v>2526584511</v>
      </c>
      <c r="F604" s="74" t="s">
        <v>1858</v>
      </c>
      <c r="G604" s="81">
        <v>34063</v>
      </c>
      <c r="H604" s="82">
        <f t="shared" ca="1" si="9"/>
        <v>17</v>
      </c>
      <c r="I604" s="83" t="s">
        <v>1863</v>
      </c>
      <c r="J604" s="84">
        <v>66440</v>
      </c>
      <c r="K604" s="85">
        <v>3</v>
      </c>
    </row>
    <row r="605" spans="1:11" x14ac:dyDescent="0.2">
      <c r="A605" s="74" t="s">
        <v>2773</v>
      </c>
      <c r="B605" s="79" t="s">
        <v>26</v>
      </c>
      <c r="C605" s="74" t="s">
        <v>1879</v>
      </c>
      <c r="D605" s="80">
        <v>412159105</v>
      </c>
      <c r="E605" s="80">
        <v>9198252392</v>
      </c>
      <c r="F605" s="74" t="s">
        <v>1864</v>
      </c>
      <c r="G605" s="81">
        <v>34092</v>
      </c>
      <c r="H605" s="82">
        <f t="shared" ca="1" si="9"/>
        <v>17</v>
      </c>
      <c r="I605" s="83"/>
      <c r="J605" s="84">
        <v>33508</v>
      </c>
      <c r="K605" s="85">
        <v>4</v>
      </c>
    </row>
    <row r="606" spans="1:11" x14ac:dyDescent="0.2">
      <c r="A606" s="74" t="s">
        <v>2810</v>
      </c>
      <c r="B606" s="79" t="s">
        <v>28</v>
      </c>
      <c r="C606" s="74" t="s">
        <v>1879</v>
      </c>
      <c r="D606" s="80">
        <v>984881714</v>
      </c>
      <c r="E606" s="80">
        <v>9196973131</v>
      </c>
      <c r="F606" s="74" t="s">
        <v>1858</v>
      </c>
      <c r="G606" s="81">
        <v>34098</v>
      </c>
      <c r="H606" s="82">
        <f t="shared" ca="1" si="9"/>
        <v>17</v>
      </c>
      <c r="I606" s="83" t="s">
        <v>1863</v>
      </c>
      <c r="J606" s="84">
        <v>34330</v>
      </c>
      <c r="K606" s="85">
        <v>3</v>
      </c>
    </row>
    <row r="607" spans="1:11" x14ac:dyDescent="0.2">
      <c r="A607" s="74" t="s">
        <v>2810</v>
      </c>
      <c r="B607" s="79" t="s">
        <v>28</v>
      </c>
      <c r="C607" s="74" t="s">
        <v>1879</v>
      </c>
      <c r="D607" s="80">
        <v>984881714</v>
      </c>
      <c r="E607" s="80">
        <v>9196973131</v>
      </c>
      <c r="F607" s="74" t="s">
        <v>1858</v>
      </c>
      <c r="G607" s="81">
        <v>34098</v>
      </c>
      <c r="H607" s="82">
        <f t="shared" ca="1" si="9"/>
        <v>17</v>
      </c>
      <c r="I607" s="83" t="s">
        <v>1863</v>
      </c>
      <c r="J607" s="84">
        <v>34330</v>
      </c>
      <c r="K607" s="85">
        <v>3</v>
      </c>
    </row>
    <row r="608" spans="1:11" x14ac:dyDescent="0.2">
      <c r="A608" s="74" t="s">
        <v>2817</v>
      </c>
      <c r="B608" s="79" t="s">
        <v>1850</v>
      </c>
      <c r="C608" s="74" t="s">
        <v>1879</v>
      </c>
      <c r="D608" s="80">
        <v>426014550</v>
      </c>
      <c r="E608" s="80">
        <v>2522889182</v>
      </c>
      <c r="F608" s="74" t="s">
        <v>1858</v>
      </c>
      <c r="G608" s="81">
        <v>34141</v>
      </c>
      <c r="H608" s="82">
        <f t="shared" ca="1" si="9"/>
        <v>17</v>
      </c>
      <c r="I608" s="83" t="s">
        <v>1860</v>
      </c>
      <c r="J608" s="84">
        <v>62965</v>
      </c>
      <c r="K608" s="85">
        <v>1</v>
      </c>
    </row>
    <row r="609" spans="1:11" x14ac:dyDescent="0.2">
      <c r="A609" s="74" t="s">
        <v>2812</v>
      </c>
      <c r="B609" s="79" t="s">
        <v>28</v>
      </c>
      <c r="C609" s="74" t="s">
        <v>1879</v>
      </c>
      <c r="D609" s="80">
        <v>110726520</v>
      </c>
      <c r="E609" s="80">
        <v>9197963782</v>
      </c>
      <c r="F609" s="74" t="s">
        <v>1858</v>
      </c>
      <c r="G609" s="81">
        <v>34187</v>
      </c>
      <c r="H609" s="82">
        <f t="shared" ca="1" si="9"/>
        <v>17</v>
      </c>
      <c r="I609" s="83" t="s">
        <v>1859</v>
      </c>
      <c r="J609" s="84">
        <v>78710</v>
      </c>
      <c r="K609" s="85">
        <v>4</v>
      </c>
    </row>
    <row r="610" spans="1:11" x14ac:dyDescent="0.2">
      <c r="A610" s="74" t="s">
        <v>2796</v>
      </c>
      <c r="B610" s="79" t="s">
        <v>28</v>
      </c>
      <c r="C610" s="74" t="s">
        <v>1879</v>
      </c>
      <c r="D610" s="80">
        <v>750722934</v>
      </c>
      <c r="E610" s="80">
        <v>2523631883</v>
      </c>
      <c r="F610" s="74" t="s">
        <v>1858</v>
      </c>
      <c r="G610" s="81">
        <v>34259</v>
      </c>
      <c r="H610" s="82">
        <f t="shared" ca="1" si="9"/>
        <v>17</v>
      </c>
      <c r="I610" s="83" t="s">
        <v>1863</v>
      </c>
      <c r="J610" s="84">
        <v>37770</v>
      </c>
      <c r="K610" s="85">
        <v>5</v>
      </c>
    </row>
    <row r="611" spans="1:11" x14ac:dyDescent="0.2">
      <c r="A611" s="74" t="s">
        <v>2762</v>
      </c>
      <c r="B611" s="79" t="s">
        <v>26</v>
      </c>
      <c r="C611" s="74" t="s">
        <v>1879</v>
      </c>
      <c r="D611" s="80">
        <v>863736129</v>
      </c>
      <c r="E611" s="80">
        <v>2522778445</v>
      </c>
      <c r="F611" s="74" t="s">
        <v>1861</v>
      </c>
      <c r="G611" s="81">
        <v>34378</v>
      </c>
      <c r="H611" s="82">
        <f t="shared" ca="1" si="9"/>
        <v>16</v>
      </c>
      <c r="I611" s="83" t="s">
        <v>1863</v>
      </c>
      <c r="J611" s="84">
        <v>42740</v>
      </c>
      <c r="K611" s="85">
        <v>2</v>
      </c>
    </row>
    <row r="612" spans="1:11" x14ac:dyDescent="0.2">
      <c r="A612" s="74" t="s">
        <v>2757</v>
      </c>
      <c r="B612" s="79" t="s">
        <v>2149</v>
      </c>
      <c r="C612" s="74" t="s">
        <v>1879</v>
      </c>
      <c r="D612" s="80">
        <v>269873478</v>
      </c>
      <c r="E612" s="80">
        <v>9198244224</v>
      </c>
      <c r="F612" s="74" t="s">
        <v>1858</v>
      </c>
      <c r="G612" s="81">
        <v>34405</v>
      </c>
      <c r="H612" s="82">
        <f t="shared" ca="1" si="9"/>
        <v>16</v>
      </c>
      <c r="I612" s="83" t="s">
        <v>1863</v>
      </c>
      <c r="J612" s="84">
        <v>32120</v>
      </c>
      <c r="K612" s="85">
        <v>1</v>
      </c>
    </row>
    <row r="613" spans="1:11" x14ac:dyDescent="0.2">
      <c r="A613" s="74" t="s">
        <v>2801</v>
      </c>
      <c r="B613" s="79" t="s">
        <v>26</v>
      </c>
      <c r="C613" s="74" t="s">
        <v>1879</v>
      </c>
      <c r="D613" s="80">
        <v>668708287</v>
      </c>
      <c r="E613" s="80">
        <v>9191952821</v>
      </c>
      <c r="F613" s="74" t="s">
        <v>1857</v>
      </c>
      <c r="G613" s="81">
        <v>34496</v>
      </c>
      <c r="H613" s="82">
        <f t="shared" ca="1" si="9"/>
        <v>16</v>
      </c>
      <c r="I613" s="83"/>
      <c r="J613" s="84">
        <v>86100</v>
      </c>
      <c r="K613" s="85">
        <v>4</v>
      </c>
    </row>
    <row r="614" spans="1:11" x14ac:dyDescent="0.2">
      <c r="A614" s="74" t="s">
        <v>2802</v>
      </c>
      <c r="B614" s="79" t="s">
        <v>2149</v>
      </c>
      <c r="C614" s="74" t="s">
        <v>1879</v>
      </c>
      <c r="D614" s="80">
        <v>619456809</v>
      </c>
      <c r="E614" s="80">
        <v>9196865606</v>
      </c>
      <c r="F614" s="74" t="s">
        <v>1861</v>
      </c>
      <c r="G614" s="81">
        <v>34532</v>
      </c>
      <c r="H614" s="82">
        <f t="shared" ca="1" si="9"/>
        <v>16</v>
      </c>
      <c r="I614" s="83" t="s">
        <v>1865</v>
      </c>
      <c r="J614" s="84">
        <v>39530</v>
      </c>
      <c r="K614" s="85">
        <v>5</v>
      </c>
    </row>
    <row r="615" spans="1:11" x14ac:dyDescent="0.2">
      <c r="A615" s="74" t="s">
        <v>2799</v>
      </c>
      <c r="B615" s="79" t="s">
        <v>26</v>
      </c>
      <c r="C615" s="74" t="s">
        <v>1879</v>
      </c>
      <c r="D615" s="80">
        <v>843632637</v>
      </c>
      <c r="E615" s="80">
        <v>9198545681</v>
      </c>
      <c r="F615" s="74" t="s">
        <v>1864</v>
      </c>
      <c r="G615" s="81">
        <v>34551</v>
      </c>
      <c r="H615" s="82">
        <f t="shared" ca="1" si="9"/>
        <v>16</v>
      </c>
      <c r="I615" s="83"/>
      <c r="J615" s="84">
        <v>12836</v>
      </c>
      <c r="K615" s="85">
        <v>5</v>
      </c>
    </row>
    <row r="616" spans="1:11" x14ac:dyDescent="0.2">
      <c r="A616" s="74" t="s">
        <v>2756</v>
      </c>
      <c r="B616" s="79" t="s">
        <v>1850</v>
      </c>
      <c r="C616" s="74" t="s">
        <v>1879</v>
      </c>
      <c r="D616" s="80">
        <v>518009092</v>
      </c>
      <c r="E616" s="80">
        <v>2528792521</v>
      </c>
      <c r="F616" s="74" t="s">
        <v>1864</v>
      </c>
      <c r="G616" s="81">
        <v>34559</v>
      </c>
      <c r="H616" s="82">
        <f t="shared" ca="1" si="9"/>
        <v>16</v>
      </c>
      <c r="I616" s="83"/>
      <c r="J616" s="84">
        <v>17912</v>
      </c>
      <c r="K616" s="85">
        <v>5</v>
      </c>
    </row>
    <row r="617" spans="1:11" x14ac:dyDescent="0.2">
      <c r="A617" s="74" t="s">
        <v>2803</v>
      </c>
      <c r="B617" s="79" t="s">
        <v>28</v>
      </c>
      <c r="C617" s="74" t="s">
        <v>1879</v>
      </c>
      <c r="D617" s="80">
        <v>331251341</v>
      </c>
      <c r="E617" s="80">
        <v>2528678875</v>
      </c>
      <c r="F617" s="74" t="s">
        <v>1858</v>
      </c>
      <c r="G617" s="81">
        <v>34586</v>
      </c>
      <c r="H617" s="82">
        <f t="shared" ca="1" si="9"/>
        <v>16</v>
      </c>
      <c r="I617" s="83" t="s">
        <v>1863</v>
      </c>
      <c r="J617" s="84">
        <v>70280</v>
      </c>
      <c r="K617" s="85">
        <v>3</v>
      </c>
    </row>
    <row r="618" spans="1:11" x14ac:dyDescent="0.2">
      <c r="A618" s="74" t="s">
        <v>2798</v>
      </c>
      <c r="B618" s="79" t="s">
        <v>26</v>
      </c>
      <c r="C618" s="74" t="s">
        <v>1879</v>
      </c>
      <c r="D618" s="80">
        <v>644489557</v>
      </c>
      <c r="E618" s="80">
        <v>2526532463</v>
      </c>
      <c r="F618" s="74" t="s">
        <v>1858</v>
      </c>
      <c r="G618" s="81">
        <v>34702</v>
      </c>
      <c r="H618" s="82">
        <f t="shared" ca="1" si="9"/>
        <v>15</v>
      </c>
      <c r="I618" s="83" t="s">
        <v>1862</v>
      </c>
      <c r="J618" s="84">
        <v>78950</v>
      </c>
      <c r="K618" s="85">
        <v>1</v>
      </c>
    </row>
    <row r="619" spans="1:11" x14ac:dyDescent="0.2">
      <c r="A619" s="74" t="s">
        <v>2792</v>
      </c>
      <c r="B619" s="79" t="s">
        <v>1850</v>
      </c>
      <c r="C619" s="74" t="s">
        <v>1879</v>
      </c>
      <c r="D619" s="80">
        <v>221347766</v>
      </c>
      <c r="E619" s="80">
        <v>2526853122</v>
      </c>
      <c r="F619" s="74" t="s">
        <v>1857</v>
      </c>
      <c r="G619" s="81">
        <v>34760</v>
      </c>
      <c r="H619" s="82">
        <f t="shared" ca="1" si="9"/>
        <v>15</v>
      </c>
      <c r="I619" s="83"/>
      <c r="J619" s="84">
        <v>59050</v>
      </c>
      <c r="K619" s="85">
        <v>4</v>
      </c>
    </row>
    <row r="620" spans="1:11" x14ac:dyDescent="0.2">
      <c r="A620" s="74" t="s">
        <v>2805</v>
      </c>
      <c r="B620" s="79" t="s">
        <v>26</v>
      </c>
      <c r="C620" s="74" t="s">
        <v>1879</v>
      </c>
      <c r="D620" s="80">
        <v>180832423</v>
      </c>
      <c r="E620" s="80">
        <v>9198097539</v>
      </c>
      <c r="F620" s="74" t="s">
        <v>1858</v>
      </c>
      <c r="G620" s="81">
        <v>34768</v>
      </c>
      <c r="H620" s="82">
        <f t="shared" ca="1" si="9"/>
        <v>15</v>
      </c>
      <c r="I620" s="83" t="s">
        <v>1860</v>
      </c>
      <c r="J620" s="84">
        <v>79610</v>
      </c>
      <c r="K620" s="85">
        <v>2</v>
      </c>
    </row>
    <row r="621" spans="1:11" x14ac:dyDescent="0.2">
      <c r="A621" s="74" t="s">
        <v>2753</v>
      </c>
      <c r="B621" s="79" t="s">
        <v>1850</v>
      </c>
      <c r="C621" s="74" t="s">
        <v>1879</v>
      </c>
      <c r="D621" s="80">
        <v>291274360</v>
      </c>
      <c r="E621" s="80">
        <v>2524563177</v>
      </c>
      <c r="F621" s="74" t="s">
        <v>1858</v>
      </c>
      <c r="G621" s="81">
        <v>34771</v>
      </c>
      <c r="H621" s="82">
        <f t="shared" ca="1" si="9"/>
        <v>15</v>
      </c>
      <c r="I621" s="83" t="s">
        <v>1863</v>
      </c>
      <c r="J621" s="84">
        <v>67407</v>
      </c>
      <c r="K621" s="85">
        <v>5</v>
      </c>
    </row>
    <row r="622" spans="1:11" x14ac:dyDescent="0.2">
      <c r="A622" s="74" t="s">
        <v>2815</v>
      </c>
      <c r="B622" s="79" t="s">
        <v>26</v>
      </c>
      <c r="C622" s="74" t="s">
        <v>1879</v>
      </c>
      <c r="D622" s="80">
        <v>718930584</v>
      </c>
      <c r="E622" s="80">
        <v>9195804771</v>
      </c>
      <c r="F622" s="74" t="s">
        <v>1861</v>
      </c>
      <c r="G622" s="81">
        <v>34886</v>
      </c>
      <c r="H622" s="82">
        <f t="shared" ca="1" si="9"/>
        <v>15</v>
      </c>
      <c r="I622" s="83" t="s">
        <v>1859</v>
      </c>
      <c r="J622" s="84">
        <v>34980</v>
      </c>
      <c r="K622" s="85">
        <v>2</v>
      </c>
    </row>
    <row r="623" spans="1:11" x14ac:dyDescent="0.2">
      <c r="A623" s="74" t="s">
        <v>2804</v>
      </c>
      <c r="B623" s="79" t="s">
        <v>28</v>
      </c>
      <c r="C623" s="74" t="s">
        <v>1879</v>
      </c>
      <c r="D623" s="80">
        <v>351003584</v>
      </c>
      <c r="E623" s="80">
        <v>2524269081</v>
      </c>
      <c r="F623" s="74" t="s">
        <v>1857</v>
      </c>
      <c r="G623" s="81">
        <v>34904</v>
      </c>
      <c r="H623" s="82">
        <f t="shared" ca="1" si="9"/>
        <v>15</v>
      </c>
      <c r="I623" s="83"/>
      <c r="J623" s="84">
        <v>53310</v>
      </c>
      <c r="K623" s="85">
        <v>5</v>
      </c>
    </row>
    <row r="624" spans="1:11" x14ac:dyDescent="0.2">
      <c r="A624" s="74" t="s">
        <v>2767</v>
      </c>
      <c r="B624" s="79" t="s">
        <v>28</v>
      </c>
      <c r="C624" s="74" t="s">
        <v>1879</v>
      </c>
      <c r="D624" s="80">
        <v>125540405</v>
      </c>
      <c r="E624" s="80">
        <v>2524589262</v>
      </c>
      <c r="F624" s="74" t="s">
        <v>1858</v>
      </c>
      <c r="G624" s="81">
        <v>34935</v>
      </c>
      <c r="H624" s="82">
        <f t="shared" ca="1" si="9"/>
        <v>15</v>
      </c>
      <c r="I624" s="83" t="s">
        <v>1859</v>
      </c>
      <c r="J624" s="84">
        <v>58410</v>
      </c>
      <c r="K624" s="85">
        <v>5</v>
      </c>
    </row>
    <row r="625" spans="1:11" x14ac:dyDescent="0.2">
      <c r="A625" s="74" t="s">
        <v>2783</v>
      </c>
      <c r="B625" s="79" t="s">
        <v>1850</v>
      </c>
      <c r="C625" s="74" t="s">
        <v>1879</v>
      </c>
      <c r="D625" s="80">
        <v>512404764</v>
      </c>
      <c r="E625" s="80">
        <v>9193976775</v>
      </c>
      <c r="F625" s="74" t="s">
        <v>1858</v>
      </c>
      <c r="G625" s="81">
        <v>34980</v>
      </c>
      <c r="H625" s="82">
        <f t="shared" ca="1" si="9"/>
        <v>15</v>
      </c>
      <c r="I625" s="83" t="s">
        <v>1863</v>
      </c>
      <c r="J625" s="84">
        <v>39000</v>
      </c>
      <c r="K625" s="85">
        <v>3</v>
      </c>
    </row>
    <row r="626" spans="1:11" x14ac:dyDescent="0.2">
      <c r="A626" s="74" t="s">
        <v>2769</v>
      </c>
      <c r="B626" s="79" t="s">
        <v>28</v>
      </c>
      <c r="C626" s="74" t="s">
        <v>1879</v>
      </c>
      <c r="D626" s="80">
        <v>708082156</v>
      </c>
      <c r="E626" s="80">
        <v>9194919822</v>
      </c>
      <c r="F626" s="74" t="s">
        <v>1858</v>
      </c>
      <c r="G626" s="81">
        <v>35002</v>
      </c>
      <c r="H626" s="82">
        <f t="shared" ca="1" si="9"/>
        <v>15</v>
      </c>
      <c r="I626" s="83" t="s">
        <v>1859</v>
      </c>
      <c r="J626" s="84">
        <v>69200</v>
      </c>
      <c r="K626" s="85">
        <v>4</v>
      </c>
    </row>
    <row r="627" spans="1:11" x14ac:dyDescent="0.2">
      <c r="A627" s="74" t="s">
        <v>2778</v>
      </c>
      <c r="B627" s="79" t="s">
        <v>1850</v>
      </c>
      <c r="C627" s="74" t="s">
        <v>1879</v>
      </c>
      <c r="D627" s="80">
        <v>288741910</v>
      </c>
      <c r="E627" s="80">
        <v>2522842668</v>
      </c>
      <c r="F627" s="74" t="s">
        <v>1858</v>
      </c>
      <c r="G627" s="81">
        <v>35050</v>
      </c>
      <c r="H627" s="82">
        <f t="shared" ca="1" si="9"/>
        <v>14</v>
      </c>
      <c r="I627" s="83" t="s">
        <v>1863</v>
      </c>
      <c r="J627" s="84">
        <v>67020</v>
      </c>
      <c r="K627" s="85">
        <v>1</v>
      </c>
    </row>
    <row r="628" spans="1:11" x14ac:dyDescent="0.2">
      <c r="A628" s="74" t="s">
        <v>2750</v>
      </c>
      <c r="B628" s="79" t="s">
        <v>26</v>
      </c>
      <c r="C628" s="74" t="s">
        <v>1879</v>
      </c>
      <c r="D628" s="80">
        <v>548704405</v>
      </c>
      <c r="E628" s="80">
        <v>2526458440</v>
      </c>
      <c r="F628" s="74" t="s">
        <v>1857</v>
      </c>
      <c r="G628" s="81">
        <v>35096</v>
      </c>
      <c r="H628" s="82">
        <f t="shared" ca="1" si="9"/>
        <v>14</v>
      </c>
      <c r="I628" s="83"/>
      <c r="J628" s="84">
        <v>60800</v>
      </c>
      <c r="K628" s="85">
        <v>4</v>
      </c>
    </row>
    <row r="629" spans="1:11" x14ac:dyDescent="0.2">
      <c r="A629" s="74" t="s">
        <v>2786</v>
      </c>
      <c r="B629" s="79" t="s">
        <v>28</v>
      </c>
      <c r="C629" s="74" t="s">
        <v>1879</v>
      </c>
      <c r="D629" s="80">
        <v>489667166</v>
      </c>
      <c r="E629" s="80">
        <v>2522238881</v>
      </c>
      <c r="F629" s="74" t="s">
        <v>1858</v>
      </c>
      <c r="G629" s="81">
        <v>35097</v>
      </c>
      <c r="H629" s="82">
        <f t="shared" ca="1" si="9"/>
        <v>14</v>
      </c>
      <c r="I629" s="83" t="s">
        <v>1862</v>
      </c>
      <c r="J629" s="84">
        <v>45880</v>
      </c>
      <c r="K629" s="85">
        <v>5</v>
      </c>
    </row>
    <row r="630" spans="1:11" x14ac:dyDescent="0.2">
      <c r="A630" s="74" t="s">
        <v>2789</v>
      </c>
      <c r="B630" s="79" t="s">
        <v>28</v>
      </c>
      <c r="C630" s="74" t="s">
        <v>1879</v>
      </c>
      <c r="D630" s="80">
        <v>393973492</v>
      </c>
      <c r="E630" s="80">
        <v>2522869792</v>
      </c>
      <c r="F630" s="74" t="s">
        <v>1861</v>
      </c>
      <c r="G630" s="81">
        <v>35113</v>
      </c>
      <c r="H630" s="82">
        <f t="shared" ca="1" si="9"/>
        <v>14</v>
      </c>
      <c r="I630" s="83" t="s">
        <v>1860</v>
      </c>
      <c r="J630" s="84">
        <v>47350</v>
      </c>
      <c r="K630" s="85">
        <v>1</v>
      </c>
    </row>
    <row r="631" spans="1:11" x14ac:dyDescent="0.2">
      <c r="A631" s="74" t="s">
        <v>2764</v>
      </c>
      <c r="B631" s="79" t="s">
        <v>28</v>
      </c>
      <c r="C631" s="74" t="s">
        <v>1879</v>
      </c>
      <c r="D631" s="80">
        <v>135633006</v>
      </c>
      <c r="E631" s="80">
        <v>2526732103</v>
      </c>
      <c r="F631" s="74" t="s">
        <v>1857</v>
      </c>
      <c r="G631" s="81">
        <v>35169</v>
      </c>
      <c r="H631" s="82">
        <f t="shared" ca="1" si="9"/>
        <v>14</v>
      </c>
      <c r="I631" s="83"/>
      <c r="J631" s="84">
        <v>54840</v>
      </c>
      <c r="K631" s="85">
        <v>4</v>
      </c>
    </row>
    <row r="632" spans="1:11" x14ac:dyDescent="0.2">
      <c r="A632" s="74" t="s">
        <v>2748</v>
      </c>
      <c r="B632" s="79" t="s">
        <v>156</v>
      </c>
      <c r="C632" s="74" t="s">
        <v>1879</v>
      </c>
      <c r="D632" s="80">
        <v>889210902</v>
      </c>
      <c r="E632" s="80">
        <v>2527422559</v>
      </c>
      <c r="F632" s="74" t="s">
        <v>1858</v>
      </c>
      <c r="G632" s="81">
        <v>35204</v>
      </c>
      <c r="H632" s="82">
        <f t="shared" ca="1" si="9"/>
        <v>14</v>
      </c>
      <c r="I632" s="83" t="s">
        <v>1863</v>
      </c>
      <c r="J632" s="84">
        <v>48250</v>
      </c>
      <c r="K632" s="85">
        <v>3</v>
      </c>
    </row>
    <row r="633" spans="1:11" x14ac:dyDescent="0.2">
      <c r="A633" s="74" t="s">
        <v>2785</v>
      </c>
      <c r="B633" s="79" t="s">
        <v>28</v>
      </c>
      <c r="C633" s="74" t="s">
        <v>1879</v>
      </c>
      <c r="D633" s="80">
        <v>337411408</v>
      </c>
      <c r="E633" s="80">
        <v>9194729409</v>
      </c>
      <c r="F633" s="74" t="s">
        <v>1858</v>
      </c>
      <c r="G633" s="81">
        <v>35216</v>
      </c>
      <c r="H633" s="82">
        <f t="shared" ca="1" si="9"/>
        <v>14</v>
      </c>
      <c r="I633" s="83" t="s">
        <v>1859</v>
      </c>
      <c r="J633" s="84">
        <v>29260</v>
      </c>
      <c r="K633" s="85">
        <v>4</v>
      </c>
    </row>
    <row r="634" spans="1:11" x14ac:dyDescent="0.2">
      <c r="A634" s="74" t="s">
        <v>2818</v>
      </c>
      <c r="B634" s="79" t="s">
        <v>26</v>
      </c>
      <c r="C634" s="74" t="s">
        <v>1879</v>
      </c>
      <c r="D634" s="80">
        <v>836953739</v>
      </c>
      <c r="E634" s="80">
        <v>2526443692</v>
      </c>
      <c r="F634" s="74" t="s">
        <v>1861</v>
      </c>
      <c r="G634" s="81">
        <v>35221</v>
      </c>
      <c r="H634" s="82">
        <f t="shared" ca="1" si="9"/>
        <v>14</v>
      </c>
      <c r="I634" s="83" t="s">
        <v>1865</v>
      </c>
      <c r="J634" s="84">
        <v>20990</v>
      </c>
      <c r="K634" s="85">
        <v>4</v>
      </c>
    </row>
    <row r="635" spans="1:11" x14ac:dyDescent="0.2">
      <c r="A635" s="74" t="s">
        <v>2768</v>
      </c>
      <c r="B635" s="79" t="s">
        <v>156</v>
      </c>
      <c r="C635" s="74" t="s">
        <v>1879</v>
      </c>
      <c r="D635" s="80">
        <v>733881041</v>
      </c>
      <c r="E635" s="80">
        <v>2524072342</v>
      </c>
      <c r="F635" s="74" t="s">
        <v>1864</v>
      </c>
      <c r="G635" s="81">
        <v>35247</v>
      </c>
      <c r="H635" s="82">
        <f t="shared" ca="1" si="9"/>
        <v>14</v>
      </c>
      <c r="I635" s="83"/>
      <c r="J635" s="84">
        <v>15552</v>
      </c>
      <c r="K635" s="85">
        <v>4</v>
      </c>
    </row>
    <row r="636" spans="1:11" x14ac:dyDescent="0.2">
      <c r="A636" s="74" t="s">
        <v>2782</v>
      </c>
      <c r="B636" s="79" t="s">
        <v>26</v>
      </c>
      <c r="C636" s="74" t="s">
        <v>1879</v>
      </c>
      <c r="D636" s="80">
        <v>975857784</v>
      </c>
      <c r="E636" s="80">
        <v>9192390604</v>
      </c>
      <c r="F636" s="74" t="s">
        <v>1857</v>
      </c>
      <c r="G636" s="81">
        <v>35332</v>
      </c>
      <c r="H636" s="82">
        <f t="shared" ca="1" si="9"/>
        <v>14</v>
      </c>
      <c r="I636" s="83"/>
      <c r="J636" s="84">
        <v>77760</v>
      </c>
      <c r="K636" s="85">
        <v>3</v>
      </c>
    </row>
    <row r="637" spans="1:11" x14ac:dyDescent="0.2">
      <c r="A637" s="74" t="s">
        <v>2782</v>
      </c>
      <c r="B637" s="79" t="s">
        <v>26</v>
      </c>
      <c r="C637" s="74" t="s">
        <v>1879</v>
      </c>
      <c r="D637" s="80">
        <v>975857784</v>
      </c>
      <c r="E637" s="80">
        <v>9192390604</v>
      </c>
      <c r="F637" s="74" t="s">
        <v>1857</v>
      </c>
      <c r="G637" s="81">
        <v>35332</v>
      </c>
      <c r="H637" s="82">
        <f t="shared" ca="1" si="9"/>
        <v>14</v>
      </c>
      <c r="I637" s="83"/>
      <c r="J637" s="84">
        <v>77760</v>
      </c>
      <c r="K637" s="85">
        <v>3</v>
      </c>
    </row>
    <row r="638" spans="1:11" x14ac:dyDescent="0.2">
      <c r="A638" s="74" t="s">
        <v>2770</v>
      </c>
      <c r="B638" s="79" t="s">
        <v>25</v>
      </c>
      <c r="C638" s="74" t="s">
        <v>1879</v>
      </c>
      <c r="D638" s="80">
        <v>368385341</v>
      </c>
      <c r="E638" s="80">
        <v>9195526537</v>
      </c>
      <c r="F638" s="74" t="s">
        <v>1857</v>
      </c>
      <c r="G638" s="81">
        <v>35772</v>
      </c>
      <c r="H638" s="82">
        <f t="shared" ca="1" si="9"/>
        <v>12</v>
      </c>
      <c r="I638" s="83"/>
      <c r="J638" s="84">
        <v>46780</v>
      </c>
      <c r="K638" s="85">
        <v>2</v>
      </c>
    </row>
    <row r="639" spans="1:11" x14ac:dyDescent="0.2">
      <c r="A639" s="74" t="s">
        <v>2775</v>
      </c>
      <c r="B639" s="79" t="s">
        <v>156</v>
      </c>
      <c r="C639" s="74" t="s">
        <v>1879</v>
      </c>
      <c r="D639" s="80">
        <v>313648228</v>
      </c>
      <c r="E639" s="80">
        <v>2524998145</v>
      </c>
      <c r="F639" s="74" t="s">
        <v>1858</v>
      </c>
      <c r="G639" s="81">
        <v>36315</v>
      </c>
      <c r="H639" s="82">
        <f t="shared" ca="1" si="9"/>
        <v>11</v>
      </c>
      <c r="I639" s="83" t="s">
        <v>1863</v>
      </c>
      <c r="J639" s="84">
        <v>82490</v>
      </c>
      <c r="K639" s="85">
        <v>5</v>
      </c>
    </row>
    <row r="640" spans="1:11" x14ac:dyDescent="0.2">
      <c r="A640" s="74" t="s">
        <v>2749</v>
      </c>
      <c r="B640" s="79" t="s">
        <v>1850</v>
      </c>
      <c r="C640" s="74" t="s">
        <v>1879</v>
      </c>
      <c r="D640" s="80">
        <v>357568979</v>
      </c>
      <c r="E640" s="80">
        <v>2524316324</v>
      </c>
      <c r="F640" s="74" t="s">
        <v>1861</v>
      </c>
      <c r="G640" s="81">
        <v>36465</v>
      </c>
      <c r="H640" s="82">
        <f t="shared" ca="1" si="9"/>
        <v>11</v>
      </c>
      <c r="I640" s="83" t="s">
        <v>1862</v>
      </c>
      <c r="J640" s="84">
        <v>28525</v>
      </c>
      <c r="K640" s="85">
        <v>4</v>
      </c>
    </row>
    <row r="641" spans="1:11" x14ac:dyDescent="0.2">
      <c r="A641" s="74" t="s">
        <v>2751</v>
      </c>
      <c r="B641" s="79" t="s">
        <v>2149</v>
      </c>
      <c r="C641" s="74" t="s">
        <v>1879</v>
      </c>
      <c r="D641" s="80">
        <v>531654742</v>
      </c>
      <c r="E641" s="80">
        <v>9195770085</v>
      </c>
      <c r="F641" s="74" t="s">
        <v>1858</v>
      </c>
      <c r="G641" s="81">
        <v>36483</v>
      </c>
      <c r="H641" s="82">
        <f t="shared" ca="1" si="9"/>
        <v>10</v>
      </c>
      <c r="I641" s="83" t="s">
        <v>1859</v>
      </c>
      <c r="J641" s="84">
        <v>29210</v>
      </c>
      <c r="K641" s="85">
        <v>5</v>
      </c>
    </row>
    <row r="642" spans="1:11" x14ac:dyDescent="0.2">
      <c r="A642" s="74" t="s">
        <v>2779</v>
      </c>
      <c r="B642" s="79" t="s">
        <v>2149</v>
      </c>
      <c r="C642" s="74" t="s">
        <v>1879</v>
      </c>
      <c r="D642" s="80">
        <v>614562070</v>
      </c>
      <c r="E642" s="80">
        <v>9192485673</v>
      </c>
      <c r="F642" s="74" t="s">
        <v>1861</v>
      </c>
      <c r="G642" s="81">
        <v>36505</v>
      </c>
      <c r="H642" s="82">
        <f t="shared" ref="H642:H705" ca="1" si="10">DATEDIF(G642,TODAY(),"Y")</f>
        <v>10</v>
      </c>
      <c r="I642" s="83" t="s">
        <v>1859</v>
      </c>
      <c r="J642" s="84">
        <v>48740</v>
      </c>
      <c r="K642" s="85">
        <v>1</v>
      </c>
    </row>
    <row r="643" spans="1:11" x14ac:dyDescent="0.2">
      <c r="A643" s="74" t="s">
        <v>2795</v>
      </c>
      <c r="B643" s="79" t="s">
        <v>25</v>
      </c>
      <c r="C643" s="74" t="s">
        <v>1879</v>
      </c>
      <c r="D643" s="80">
        <v>626501093</v>
      </c>
      <c r="E643" s="80">
        <v>9192822520</v>
      </c>
      <c r="F643" s="74" t="s">
        <v>1857</v>
      </c>
      <c r="G643" s="81">
        <v>36717</v>
      </c>
      <c r="H643" s="82">
        <f t="shared" ca="1" si="10"/>
        <v>10</v>
      </c>
      <c r="I643" s="83"/>
      <c r="J643" s="84">
        <v>64590</v>
      </c>
      <c r="K643" s="85">
        <v>1</v>
      </c>
    </row>
    <row r="644" spans="1:11" x14ac:dyDescent="0.2">
      <c r="A644" s="74" t="s">
        <v>2813</v>
      </c>
      <c r="B644" s="79" t="s">
        <v>1850</v>
      </c>
      <c r="C644" s="74" t="s">
        <v>1879</v>
      </c>
      <c r="D644" s="80">
        <v>649292883</v>
      </c>
      <c r="E644" s="80">
        <v>9198413896</v>
      </c>
      <c r="F644" s="74" t="s">
        <v>1858</v>
      </c>
      <c r="G644" s="81">
        <v>36927</v>
      </c>
      <c r="H644" s="82">
        <f t="shared" ca="1" si="10"/>
        <v>9</v>
      </c>
      <c r="I644" s="83" t="s">
        <v>1863</v>
      </c>
      <c r="J644" s="84">
        <v>31910</v>
      </c>
      <c r="K644" s="85">
        <v>5</v>
      </c>
    </row>
    <row r="645" spans="1:11" x14ac:dyDescent="0.2">
      <c r="A645" s="74" t="s">
        <v>2760</v>
      </c>
      <c r="B645" s="79" t="s">
        <v>2149</v>
      </c>
      <c r="C645" s="74" t="s">
        <v>1879</v>
      </c>
      <c r="D645" s="80">
        <v>666194498</v>
      </c>
      <c r="E645" s="80">
        <v>2526593848</v>
      </c>
      <c r="F645" s="74" t="s">
        <v>1858</v>
      </c>
      <c r="G645" s="81">
        <v>37043</v>
      </c>
      <c r="H645" s="82">
        <f t="shared" ca="1" si="10"/>
        <v>9</v>
      </c>
      <c r="I645" s="83" t="s">
        <v>1863</v>
      </c>
      <c r="J645" s="84">
        <v>83710</v>
      </c>
      <c r="K645" s="85">
        <v>3</v>
      </c>
    </row>
    <row r="646" spans="1:11" x14ac:dyDescent="0.2">
      <c r="A646" s="74" t="s">
        <v>2800</v>
      </c>
      <c r="B646" s="79" t="s">
        <v>28</v>
      </c>
      <c r="C646" s="74" t="s">
        <v>1879</v>
      </c>
      <c r="D646" s="80">
        <v>983047016</v>
      </c>
      <c r="E646" s="80">
        <v>9198451642</v>
      </c>
      <c r="F646" s="74" t="s">
        <v>1857</v>
      </c>
      <c r="G646" s="81">
        <v>37483</v>
      </c>
      <c r="H646" s="82">
        <f t="shared" ca="1" si="10"/>
        <v>8</v>
      </c>
      <c r="I646" s="83"/>
      <c r="J646" s="84">
        <v>85930</v>
      </c>
      <c r="K646" s="85">
        <v>2</v>
      </c>
    </row>
    <row r="647" spans="1:11" x14ac:dyDescent="0.2">
      <c r="A647" s="74" t="s">
        <v>2800</v>
      </c>
      <c r="B647" s="79" t="s">
        <v>28</v>
      </c>
      <c r="C647" s="74" t="s">
        <v>1879</v>
      </c>
      <c r="D647" s="80">
        <v>983047016</v>
      </c>
      <c r="E647" s="80">
        <v>9198451642</v>
      </c>
      <c r="F647" s="74" t="s">
        <v>1857</v>
      </c>
      <c r="G647" s="81">
        <v>37483</v>
      </c>
      <c r="H647" s="82">
        <f t="shared" ca="1" si="10"/>
        <v>8</v>
      </c>
      <c r="I647" s="83"/>
      <c r="J647" s="84">
        <v>85930</v>
      </c>
      <c r="K647" s="85">
        <v>2</v>
      </c>
    </row>
    <row r="648" spans="1:11" x14ac:dyDescent="0.2">
      <c r="A648" s="74" t="s">
        <v>2816</v>
      </c>
      <c r="B648" s="79" t="s">
        <v>28</v>
      </c>
      <c r="C648" s="74" t="s">
        <v>1879</v>
      </c>
      <c r="D648" s="80">
        <v>647131956</v>
      </c>
      <c r="E648" s="80">
        <v>2521240785</v>
      </c>
      <c r="F648" s="74" t="s">
        <v>1858</v>
      </c>
      <c r="G648" s="81">
        <v>37592</v>
      </c>
      <c r="H648" s="82">
        <f t="shared" ca="1" si="10"/>
        <v>7</v>
      </c>
      <c r="I648" s="83" t="s">
        <v>1859</v>
      </c>
      <c r="J648" s="84">
        <v>73560</v>
      </c>
      <c r="K648" s="85">
        <v>3</v>
      </c>
    </row>
    <row r="649" spans="1:11" x14ac:dyDescent="0.2">
      <c r="A649" s="74" t="s">
        <v>2809</v>
      </c>
      <c r="B649" s="79" t="s">
        <v>1850</v>
      </c>
      <c r="C649" s="74" t="s">
        <v>1879</v>
      </c>
      <c r="D649" s="80">
        <v>765836666</v>
      </c>
      <c r="E649" s="80">
        <v>2525013435</v>
      </c>
      <c r="F649" s="74" t="s">
        <v>1858</v>
      </c>
      <c r="G649" s="81">
        <v>37843</v>
      </c>
      <c r="H649" s="82">
        <f t="shared" ca="1" si="10"/>
        <v>7</v>
      </c>
      <c r="I649" s="83" t="s">
        <v>1863</v>
      </c>
      <c r="J649" s="84">
        <v>43600</v>
      </c>
      <c r="K649" s="85">
        <v>5</v>
      </c>
    </row>
    <row r="650" spans="1:11" x14ac:dyDescent="0.2">
      <c r="A650" s="74" t="s">
        <v>2765</v>
      </c>
      <c r="B650" s="79" t="s">
        <v>28</v>
      </c>
      <c r="C650" s="74" t="s">
        <v>1879</v>
      </c>
      <c r="D650" s="80">
        <v>932553359</v>
      </c>
      <c r="E650" s="80">
        <v>9192376215</v>
      </c>
      <c r="F650" s="74" t="s">
        <v>1857</v>
      </c>
      <c r="G650" s="81">
        <v>38410</v>
      </c>
      <c r="H650" s="82">
        <f t="shared" ca="1" si="10"/>
        <v>5</v>
      </c>
      <c r="I650" s="83"/>
      <c r="J650" s="84">
        <v>43320</v>
      </c>
      <c r="K650" s="85">
        <v>5</v>
      </c>
    </row>
    <row r="651" spans="1:11" x14ac:dyDescent="0.2">
      <c r="A651" s="74" t="s">
        <v>2814</v>
      </c>
      <c r="B651" s="79" t="s">
        <v>28</v>
      </c>
      <c r="C651" s="74" t="s">
        <v>1879</v>
      </c>
      <c r="D651" s="80">
        <v>826508763</v>
      </c>
      <c r="E651" s="80">
        <v>2526801348</v>
      </c>
      <c r="F651" s="74" t="s">
        <v>1858</v>
      </c>
      <c r="G651" s="81">
        <v>38435</v>
      </c>
      <c r="H651" s="82">
        <f t="shared" ca="1" si="10"/>
        <v>5</v>
      </c>
      <c r="I651" s="83" t="s">
        <v>1863</v>
      </c>
      <c r="J651" s="84">
        <v>29330</v>
      </c>
      <c r="K651" s="85">
        <v>5</v>
      </c>
    </row>
    <row r="652" spans="1:11" x14ac:dyDescent="0.2">
      <c r="A652" s="74" t="s">
        <v>2820</v>
      </c>
      <c r="B652" s="79" t="s">
        <v>1850</v>
      </c>
      <c r="C652" s="74" t="s">
        <v>1879</v>
      </c>
      <c r="D652" s="80">
        <v>855135948</v>
      </c>
      <c r="E652" s="80">
        <v>9196408497</v>
      </c>
      <c r="F652" s="74" t="s">
        <v>1858</v>
      </c>
      <c r="G652" s="81">
        <v>38505</v>
      </c>
      <c r="H652" s="82">
        <f t="shared" ca="1" si="10"/>
        <v>5</v>
      </c>
      <c r="I652" s="83" t="s">
        <v>1863</v>
      </c>
      <c r="J652" s="84">
        <v>72060</v>
      </c>
      <c r="K652" s="85">
        <v>2</v>
      </c>
    </row>
    <row r="653" spans="1:11" x14ac:dyDescent="0.2">
      <c r="A653" s="74" t="s">
        <v>2797</v>
      </c>
      <c r="B653" s="79" t="s">
        <v>2149</v>
      </c>
      <c r="C653" s="74" t="s">
        <v>1879</v>
      </c>
      <c r="D653" s="80">
        <v>491830893</v>
      </c>
      <c r="E653" s="80">
        <v>2524713634</v>
      </c>
      <c r="F653" s="74" t="s">
        <v>1858</v>
      </c>
      <c r="G653" s="81">
        <v>38768</v>
      </c>
      <c r="H653" s="82">
        <f t="shared" ca="1" si="10"/>
        <v>4</v>
      </c>
      <c r="I653" s="83" t="s">
        <v>1863</v>
      </c>
      <c r="J653" s="84">
        <v>23190</v>
      </c>
      <c r="K653" s="85">
        <v>5</v>
      </c>
    </row>
    <row r="654" spans="1:11" x14ac:dyDescent="0.2">
      <c r="A654" s="74" t="s">
        <v>2771</v>
      </c>
      <c r="B654" s="79" t="s">
        <v>26</v>
      </c>
      <c r="C654" s="74" t="s">
        <v>1879</v>
      </c>
      <c r="D654" s="80">
        <v>750581894</v>
      </c>
      <c r="E654" s="80">
        <v>2528433766</v>
      </c>
      <c r="F654" s="74" t="s">
        <v>1857</v>
      </c>
      <c r="G654" s="81">
        <v>39040</v>
      </c>
      <c r="H654" s="82">
        <f t="shared" ca="1" si="10"/>
        <v>3</v>
      </c>
      <c r="I654" s="83"/>
      <c r="J654" s="84">
        <v>21580</v>
      </c>
      <c r="K654" s="85">
        <v>3</v>
      </c>
    </row>
    <row r="655" spans="1:11" x14ac:dyDescent="0.2">
      <c r="A655" s="74" t="s">
        <v>2759</v>
      </c>
      <c r="B655" s="79" t="s">
        <v>28</v>
      </c>
      <c r="C655" s="74" t="s">
        <v>1879</v>
      </c>
      <c r="D655" s="80">
        <v>323701315</v>
      </c>
      <c r="E655" s="80">
        <v>9194479196</v>
      </c>
      <c r="F655" s="74" t="s">
        <v>1858</v>
      </c>
      <c r="G655" s="81">
        <v>39271</v>
      </c>
      <c r="H655" s="82">
        <f t="shared" ca="1" si="10"/>
        <v>3</v>
      </c>
      <c r="I655" s="83" t="s">
        <v>1865</v>
      </c>
      <c r="J655" s="84">
        <v>80260</v>
      </c>
      <c r="K655" s="85">
        <v>3</v>
      </c>
    </row>
    <row r="656" spans="1:11" x14ac:dyDescent="0.2">
      <c r="A656" s="74" t="s">
        <v>2828</v>
      </c>
      <c r="B656" s="79" t="s">
        <v>28</v>
      </c>
      <c r="C656" s="74" t="s">
        <v>1880</v>
      </c>
      <c r="D656" s="80">
        <v>904497673</v>
      </c>
      <c r="E656" s="80">
        <v>2521277028</v>
      </c>
      <c r="F656" s="74" t="s">
        <v>1857</v>
      </c>
      <c r="G656" s="81">
        <v>31834</v>
      </c>
      <c r="H656" s="82">
        <f t="shared" ca="1" si="10"/>
        <v>23</v>
      </c>
      <c r="I656" s="83"/>
      <c r="J656" s="84">
        <v>23340</v>
      </c>
      <c r="K656" s="85">
        <v>4</v>
      </c>
    </row>
    <row r="657" spans="1:11" x14ac:dyDescent="0.2">
      <c r="A657" s="74" t="s">
        <v>56</v>
      </c>
      <c r="B657" s="79" t="s">
        <v>26</v>
      </c>
      <c r="C657" s="74" t="s">
        <v>1880</v>
      </c>
      <c r="D657" s="80">
        <v>918436287</v>
      </c>
      <c r="E657" s="80">
        <v>2528238755</v>
      </c>
      <c r="F657" s="74" t="s">
        <v>1857</v>
      </c>
      <c r="G657" s="81">
        <v>31883</v>
      </c>
      <c r="H657" s="82">
        <f t="shared" ca="1" si="10"/>
        <v>23</v>
      </c>
      <c r="I657" s="83"/>
      <c r="J657" s="84">
        <v>63610</v>
      </c>
      <c r="K657" s="85">
        <v>5</v>
      </c>
    </row>
    <row r="658" spans="1:11" x14ac:dyDescent="0.2">
      <c r="A658" s="74" t="s">
        <v>45</v>
      </c>
      <c r="B658" s="79" t="s">
        <v>26</v>
      </c>
      <c r="C658" s="74" t="s">
        <v>1880</v>
      </c>
      <c r="D658" s="80">
        <v>657835603</v>
      </c>
      <c r="E658" s="80">
        <v>2526609693</v>
      </c>
      <c r="F658" s="74" t="s">
        <v>1858</v>
      </c>
      <c r="G658" s="81">
        <v>31969</v>
      </c>
      <c r="H658" s="82">
        <f t="shared" ca="1" si="10"/>
        <v>23</v>
      </c>
      <c r="I658" s="83" t="s">
        <v>1859</v>
      </c>
      <c r="J658" s="84">
        <v>24200</v>
      </c>
      <c r="K658" s="85">
        <v>5</v>
      </c>
    </row>
    <row r="659" spans="1:11" x14ac:dyDescent="0.2">
      <c r="A659" s="74" t="s">
        <v>2830</v>
      </c>
      <c r="B659" s="79" t="s">
        <v>28</v>
      </c>
      <c r="C659" s="74" t="s">
        <v>1880</v>
      </c>
      <c r="D659" s="80">
        <v>277423593</v>
      </c>
      <c r="E659" s="80">
        <v>9195790921</v>
      </c>
      <c r="F659" s="74" t="s">
        <v>1861</v>
      </c>
      <c r="G659" s="81">
        <v>32081</v>
      </c>
      <c r="H659" s="82">
        <f t="shared" ca="1" si="10"/>
        <v>23</v>
      </c>
      <c r="I659" s="83" t="s">
        <v>1863</v>
      </c>
      <c r="J659" s="84">
        <v>13455</v>
      </c>
      <c r="K659" s="85">
        <v>2</v>
      </c>
    </row>
    <row r="660" spans="1:11" x14ac:dyDescent="0.2">
      <c r="A660" s="74" t="s">
        <v>2843</v>
      </c>
      <c r="B660" s="79" t="s">
        <v>1850</v>
      </c>
      <c r="C660" s="74" t="s">
        <v>1880</v>
      </c>
      <c r="D660" s="80">
        <v>877574472</v>
      </c>
      <c r="E660" s="80">
        <v>2524100997</v>
      </c>
      <c r="F660" s="74" t="s">
        <v>1857</v>
      </c>
      <c r="G660" s="81">
        <v>32091</v>
      </c>
      <c r="H660" s="82">
        <f t="shared" ca="1" si="10"/>
        <v>23</v>
      </c>
      <c r="I660" s="83"/>
      <c r="J660" s="84">
        <v>34680</v>
      </c>
      <c r="K660" s="85">
        <v>5</v>
      </c>
    </row>
    <row r="661" spans="1:11" x14ac:dyDescent="0.2">
      <c r="A661" s="74" t="s">
        <v>7</v>
      </c>
      <c r="B661" s="79" t="s">
        <v>2149</v>
      </c>
      <c r="C661" s="74" t="s">
        <v>1880</v>
      </c>
      <c r="D661" s="80">
        <v>643984096</v>
      </c>
      <c r="E661" s="80">
        <v>9191630739</v>
      </c>
      <c r="F661" s="74" t="s">
        <v>1857</v>
      </c>
      <c r="G661" s="81">
        <v>32103</v>
      </c>
      <c r="H661" s="82">
        <f t="shared" ca="1" si="10"/>
        <v>22</v>
      </c>
      <c r="I661" s="83"/>
      <c r="J661" s="84">
        <v>26020</v>
      </c>
      <c r="K661" s="85">
        <v>5</v>
      </c>
    </row>
    <row r="662" spans="1:11" x14ac:dyDescent="0.2">
      <c r="A662" s="74" t="s">
        <v>2852</v>
      </c>
      <c r="B662" s="79" t="s">
        <v>28</v>
      </c>
      <c r="C662" s="74" t="s">
        <v>1880</v>
      </c>
      <c r="D662" s="80">
        <v>970466937</v>
      </c>
      <c r="E662" s="80">
        <v>9192042331</v>
      </c>
      <c r="F662" s="74" t="s">
        <v>1857</v>
      </c>
      <c r="G662" s="81">
        <v>32185</v>
      </c>
      <c r="H662" s="82">
        <f t="shared" ca="1" si="10"/>
        <v>22</v>
      </c>
      <c r="I662" s="83"/>
      <c r="J662" s="84">
        <v>62480</v>
      </c>
      <c r="K662" s="85">
        <v>5</v>
      </c>
    </row>
    <row r="663" spans="1:11" x14ac:dyDescent="0.2">
      <c r="A663" s="74" t="s">
        <v>63</v>
      </c>
      <c r="B663" s="79" t="s">
        <v>26</v>
      </c>
      <c r="C663" s="74" t="s">
        <v>1880</v>
      </c>
      <c r="D663" s="80">
        <v>111616346</v>
      </c>
      <c r="E663" s="80">
        <v>2525717431</v>
      </c>
      <c r="F663" s="74" t="s">
        <v>1857</v>
      </c>
      <c r="G663" s="81">
        <v>32196</v>
      </c>
      <c r="H663" s="82">
        <f t="shared" ca="1" si="10"/>
        <v>22</v>
      </c>
      <c r="I663" s="83"/>
      <c r="J663" s="84">
        <v>61134</v>
      </c>
      <c r="K663" s="85">
        <v>4</v>
      </c>
    </row>
    <row r="664" spans="1:11" x14ac:dyDescent="0.2">
      <c r="A664" s="74" t="s">
        <v>2847</v>
      </c>
      <c r="B664" s="79" t="s">
        <v>28</v>
      </c>
      <c r="C664" s="74" t="s">
        <v>1880</v>
      </c>
      <c r="D664" s="80">
        <v>144722757</v>
      </c>
      <c r="E664" s="80">
        <v>9196060038</v>
      </c>
      <c r="F664" s="74" t="s">
        <v>1857</v>
      </c>
      <c r="G664" s="81">
        <v>32252</v>
      </c>
      <c r="H664" s="82">
        <f t="shared" ca="1" si="10"/>
        <v>22</v>
      </c>
      <c r="I664" s="83"/>
      <c r="J664" s="84">
        <v>57500</v>
      </c>
      <c r="K664" s="85">
        <v>1</v>
      </c>
    </row>
    <row r="665" spans="1:11" x14ac:dyDescent="0.2">
      <c r="A665" s="74" t="s">
        <v>2826</v>
      </c>
      <c r="B665" s="79" t="s">
        <v>28</v>
      </c>
      <c r="C665" s="74" t="s">
        <v>1880</v>
      </c>
      <c r="D665" s="80">
        <v>283476654</v>
      </c>
      <c r="E665" s="80">
        <v>9197049910</v>
      </c>
      <c r="F665" s="74" t="s">
        <v>1858</v>
      </c>
      <c r="G665" s="81">
        <v>32371</v>
      </c>
      <c r="H665" s="82">
        <f t="shared" ca="1" si="10"/>
        <v>22</v>
      </c>
      <c r="I665" s="83" t="s">
        <v>1862</v>
      </c>
      <c r="J665" s="84">
        <v>46550</v>
      </c>
      <c r="K665" s="85">
        <v>4</v>
      </c>
    </row>
    <row r="666" spans="1:11" x14ac:dyDescent="0.2">
      <c r="A666" s="74" t="s">
        <v>9</v>
      </c>
      <c r="B666" s="79" t="s">
        <v>1850</v>
      </c>
      <c r="C666" s="74" t="s">
        <v>1880</v>
      </c>
      <c r="D666" s="80">
        <v>741258203</v>
      </c>
      <c r="E666" s="80">
        <v>9195157707</v>
      </c>
      <c r="F666" s="74" t="s">
        <v>1857</v>
      </c>
      <c r="G666" s="81">
        <v>32479</v>
      </c>
      <c r="H666" s="82">
        <f t="shared" ca="1" si="10"/>
        <v>21</v>
      </c>
      <c r="I666" s="83"/>
      <c r="J666" s="84">
        <v>59128</v>
      </c>
      <c r="K666" s="85">
        <v>4</v>
      </c>
    </row>
    <row r="667" spans="1:11" x14ac:dyDescent="0.2">
      <c r="A667" s="74" t="s">
        <v>2840</v>
      </c>
      <c r="B667" s="79" t="s">
        <v>26</v>
      </c>
      <c r="C667" s="74" t="s">
        <v>1880</v>
      </c>
      <c r="D667" s="80">
        <v>693214759</v>
      </c>
      <c r="E667" s="80">
        <v>9192683895</v>
      </c>
      <c r="F667" s="74" t="s">
        <v>1858</v>
      </c>
      <c r="G667" s="81">
        <v>32496</v>
      </c>
      <c r="H667" s="82">
        <f t="shared" ca="1" si="10"/>
        <v>21</v>
      </c>
      <c r="I667" s="83" t="s">
        <v>1862</v>
      </c>
      <c r="J667" s="84">
        <v>62780</v>
      </c>
      <c r="K667" s="85">
        <v>3</v>
      </c>
    </row>
    <row r="668" spans="1:11" x14ac:dyDescent="0.2">
      <c r="A668" s="74" t="s">
        <v>17</v>
      </c>
      <c r="B668" s="79" t="s">
        <v>1850</v>
      </c>
      <c r="C668" s="74" t="s">
        <v>1880</v>
      </c>
      <c r="D668" s="80">
        <v>610340294</v>
      </c>
      <c r="E668" s="80">
        <v>9198443818</v>
      </c>
      <c r="F668" s="74" t="s">
        <v>1857</v>
      </c>
      <c r="G668" s="81">
        <v>32510</v>
      </c>
      <c r="H668" s="82">
        <f t="shared" ca="1" si="10"/>
        <v>21</v>
      </c>
      <c r="I668" s="83"/>
      <c r="J668" s="84">
        <v>70300</v>
      </c>
      <c r="K668" s="85">
        <v>3</v>
      </c>
    </row>
    <row r="669" spans="1:11" x14ac:dyDescent="0.2">
      <c r="A669" s="74" t="s">
        <v>8</v>
      </c>
      <c r="B669" s="79" t="s">
        <v>156</v>
      </c>
      <c r="C669" s="74" t="s">
        <v>1880</v>
      </c>
      <c r="D669" s="80">
        <v>616055292</v>
      </c>
      <c r="E669" s="80">
        <v>9192913490</v>
      </c>
      <c r="F669" s="74" t="s">
        <v>1858</v>
      </c>
      <c r="G669" s="81">
        <v>32611</v>
      </c>
      <c r="H669" s="82">
        <f t="shared" ca="1" si="10"/>
        <v>21</v>
      </c>
      <c r="I669" s="83" t="s">
        <v>1865</v>
      </c>
      <c r="J669" s="84">
        <v>32160</v>
      </c>
      <c r="K669" s="85">
        <v>3</v>
      </c>
    </row>
    <row r="670" spans="1:11" x14ac:dyDescent="0.2">
      <c r="A670" s="74" t="s">
        <v>2862</v>
      </c>
      <c r="B670" s="79" t="s">
        <v>26</v>
      </c>
      <c r="C670" s="74" t="s">
        <v>1880</v>
      </c>
      <c r="D670" s="80">
        <v>595022550</v>
      </c>
      <c r="E670" s="80">
        <v>9195621928</v>
      </c>
      <c r="F670" s="74" t="s">
        <v>1858</v>
      </c>
      <c r="G670" s="81">
        <v>32647</v>
      </c>
      <c r="H670" s="82">
        <f t="shared" ca="1" si="10"/>
        <v>21</v>
      </c>
      <c r="I670" s="83" t="s">
        <v>1862</v>
      </c>
      <c r="J670" s="84">
        <v>59490</v>
      </c>
      <c r="K670" s="85">
        <v>3</v>
      </c>
    </row>
    <row r="671" spans="1:11" x14ac:dyDescent="0.2">
      <c r="A671" s="74" t="s">
        <v>2854</v>
      </c>
      <c r="B671" s="79" t="s">
        <v>28</v>
      </c>
      <c r="C671" s="74" t="s">
        <v>1880</v>
      </c>
      <c r="D671" s="80">
        <v>656572514</v>
      </c>
      <c r="E671" s="80">
        <v>9193679666</v>
      </c>
      <c r="F671" s="74" t="s">
        <v>1857</v>
      </c>
      <c r="G671" s="81">
        <v>32664</v>
      </c>
      <c r="H671" s="82">
        <f t="shared" ca="1" si="10"/>
        <v>21</v>
      </c>
      <c r="I671" s="83"/>
      <c r="J671" s="84">
        <v>70150</v>
      </c>
      <c r="K671" s="85">
        <v>2</v>
      </c>
    </row>
    <row r="672" spans="1:11" x14ac:dyDescent="0.2">
      <c r="A672" s="74" t="s">
        <v>2848</v>
      </c>
      <c r="B672" s="79" t="s">
        <v>26</v>
      </c>
      <c r="C672" s="74" t="s">
        <v>1880</v>
      </c>
      <c r="D672" s="80">
        <v>317749924</v>
      </c>
      <c r="E672" s="80">
        <v>9193441810</v>
      </c>
      <c r="F672" s="74" t="s">
        <v>1857</v>
      </c>
      <c r="G672" s="81">
        <v>32667</v>
      </c>
      <c r="H672" s="82">
        <f t="shared" ca="1" si="10"/>
        <v>21</v>
      </c>
      <c r="I672" s="83"/>
      <c r="J672" s="84">
        <v>63290</v>
      </c>
      <c r="K672" s="85">
        <v>5</v>
      </c>
    </row>
    <row r="673" spans="1:11" x14ac:dyDescent="0.2">
      <c r="A673" s="74" t="s">
        <v>40</v>
      </c>
      <c r="B673" s="79" t="s">
        <v>2149</v>
      </c>
      <c r="C673" s="74" t="s">
        <v>1880</v>
      </c>
      <c r="D673" s="80">
        <v>364525917</v>
      </c>
      <c r="E673" s="80">
        <v>2522787318</v>
      </c>
      <c r="F673" s="74" t="s">
        <v>1858</v>
      </c>
      <c r="G673" s="81">
        <v>32668</v>
      </c>
      <c r="H673" s="82">
        <f t="shared" ca="1" si="10"/>
        <v>21</v>
      </c>
      <c r="I673" s="83" t="s">
        <v>1863</v>
      </c>
      <c r="J673" s="84">
        <v>46410</v>
      </c>
      <c r="K673" s="85">
        <v>2</v>
      </c>
    </row>
    <row r="674" spans="1:11" x14ac:dyDescent="0.2">
      <c r="A674" s="74" t="s">
        <v>2842</v>
      </c>
      <c r="B674" s="79" t="s">
        <v>28</v>
      </c>
      <c r="C674" s="74" t="s">
        <v>1880</v>
      </c>
      <c r="D674" s="80">
        <v>287476507</v>
      </c>
      <c r="E674" s="80">
        <v>9191509619</v>
      </c>
      <c r="F674" s="74" t="s">
        <v>1861</v>
      </c>
      <c r="G674" s="81">
        <v>32695</v>
      </c>
      <c r="H674" s="82">
        <f t="shared" ca="1" si="10"/>
        <v>21</v>
      </c>
      <c r="I674" s="83" t="s">
        <v>1859</v>
      </c>
      <c r="J674" s="84">
        <v>19935</v>
      </c>
      <c r="K674" s="85">
        <v>1</v>
      </c>
    </row>
    <row r="675" spans="1:11" x14ac:dyDescent="0.2">
      <c r="A675" s="74" t="s">
        <v>2831</v>
      </c>
      <c r="B675" s="79" t="s">
        <v>26</v>
      </c>
      <c r="C675" s="74" t="s">
        <v>1880</v>
      </c>
      <c r="D675" s="80">
        <v>750006979</v>
      </c>
      <c r="E675" s="80">
        <v>2528444054</v>
      </c>
      <c r="F675" s="74" t="s">
        <v>1861</v>
      </c>
      <c r="G675" s="81">
        <v>32732</v>
      </c>
      <c r="H675" s="82">
        <f t="shared" ca="1" si="10"/>
        <v>21</v>
      </c>
      <c r="I675" s="83" t="s">
        <v>1865</v>
      </c>
      <c r="J675" s="84">
        <v>27710</v>
      </c>
      <c r="K675" s="85">
        <v>3</v>
      </c>
    </row>
    <row r="676" spans="1:11" x14ac:dyDescent="0.2">
      <c r="A676" s="74" t="s">
        <v>14</v>
      </c>
      <c r="B676" s="79" t="s">
        <v>28</v>
      </c>
      <c r="C676" s="74" t="s">
        <v>1880</v>
      </c>
      <c r="D676" s="80">
        <v>763182349</v>
      </c>
      <c r="E676" s="80">
        <v>2527780776</v>
      </c>
      <c r="F676" s="74" t="s">
        <v>1857</v>
      </c>
      <c r="G676" s="81">
        <v>32816</v>
      </c>
      <c r="H676" s="82">
        <f t="shared" ca="1" si="10"/>
        <v>21</v>
      </c>
      <c r="I676" s="83"/>
      <c r="J676" s="84">
        <v>75550</v>
      </c>
      <c r="K676" s="85">
        <v>3</v>
      </c>
    </row>
    <row r="677" spans="1:11" x14ac:dyDescent="0.2">
      <c r="A677" s="74" t="s">
        <v>55</v>
      </c>
      <c r="B677" s="79" t="s">
        <v>2149</v>
      </c>
      <c r="C677" s="74" t="s">
        <v>1880</v>
      </c>
      <c r="D677" s="80">
        <v>641962645</v>
      </c>
      <c r="E677" s="80">
        <v>9196965088</v>
      </c>
      <c r="F677" s="74" t="s">
        <v>1857</v>
      </c>
      <c r="G677" s="81">
        <v>32825</v>
      </c>
      <c r="H677" s="82">
        <f t="shared" ca="1" si="10"/>
        <v>21</v>
      </c>
      <c r="I677" s="83"/>
      <c r="J677" s="84">
        <v>78590</v>
      </c>
      <c r="K677" s="85">
        <v>1</v>
      </c>
    </row>
    <row r="678" spans="1:11" x14ac:dyDescent="0.2">
      <c r="A678" s="74" t="s">
        <v>11</v>
      </c>
      <c r="B678" s="79" t="s">
        <v>28</v>
      </c>
      <c r="C678" s="74" t="s">
        <v>1880</v>
      </c>
      <c r="D678" s="80">
        <v>891224981</v>
      </c>
      <c r="E678" s="80">
        <v>2526391402</v>
      </c>
      <c r="F678" s="74" t="s">
        <v>1861</v>
      </c>
      <c r="G678" s="81">
        <v>32830</v>
      </c>
      <c r="H678" s="82">
        <f t="shared" ca="1" si="10"/>
        <v>20</v>
      </c>
      <c r="I678" s="83" t="s">
        <v>1860</v>
      </c>
      <c r="J678" s="84">
        <v>11230</v>
      </c>
      <c r="K678" s="85">
        <v>4</v>
      </c>
    </row>
    <row r="679" spans="1:11" x14ac:dyDescent="0.2">
      <c r="A679" s="74" t="s">
        <v>2838</v>
      </c>
      <c r="B679" s="79" t="s">
        <v>26</v>
      </c>
      <c r="C679" s="74" t="s">
        <v>1880</v>
      </c>
      <c r="D679" s="80">
        <v>418701946</v>
      </c>
      <c r="E679" s="80">
        <v>2524141191</v>
      </c>
      <c r="F679" s="74" t="s">
        <v>1861</v>
      </c>
      <c r="G679" s="81">
        <v>32844</v>
      </c>
      <c r="H679" s="82">
        <f t="shared" ca="1" si="10"/>
        <v>20</v>
      </c>
      <c r="I679" s="83" t="s">
        <v>1859</v>
      </c>
      <c r="J679" s="84">
        <v>49545</v>
      </c>
      <c r="K679" s="85">
        <v>2</v>
      </c>
    </row>
    <row r="680" spans="1:11" x14ac:dyDescent="0.2">
      <c r="A680" s="74" t="s">
        <v>2822</v>
      </c>
      <c r="B680" s="79" t="s">
        <v>2149</v>
      </c>
      <c r="C680" s="74" t="s">
        <v>1880</v>
      </c>
      <c r="D680" s="80">
        <v>426812736</v>
      </c>
      <c r="E680" s="80">
        <v>9198399625</v>
      </c>
      <c r="F680" s="74" t="s">
        <v>1857</v>
      </c>
      <c r="G680" s="81">
        <v>32849</v>
      </c>
      <c r="H680" s="82">
        <f t="shared" ca="1" si="10"/>
        <v>20</v>
      </c>
      <c r="I680" s="83"/>
      <c r="J680" s="84">
        <v>35240</v>
      </c>
      <c r="K680" s="85">
        <v>3</v>
      </c>
    </row>
    <row r="681" spans="1:11" x14ac:dyDescent="0.2">
      <c r="A681" s="74" t="s">
        <v>2835</v>
      </c>
      <c r="B681" s="79" t="s">
        <v>28</v>
      </c>
      <c r="C681" s="74" t="s">
        <v>1880</v>
      </c>
      <c r="D681" s="80">
        <v>892040187</v>
      </c>
      <c r="E681" s="80">
        <v>2524877123</v>
      </c>
      <c r="F681" s="74" t="s">
        <v>1858</v>
      </c>
      <c r="G681" s="81">
        <v>32976</v>
      </c>
      <c r="H681" s="82">
        <f t="shared" ca="1" si="10"/>
        <v>20</v>
      </c>
      <c r="I681" s="83" t="s">
        <v>1863</v>
      </c>
      <c r="J681" s="84">
        <v>87220</v>
      </c>
      <c r="K681" s="85">
        <v>1</v>
      </c>
    </row>
    <row r="682" spans="1:11" x14ac:dyDescent="0.2">
      <c r="A682" s="74" t="s">
        <v>52</v>
      </c>
      <c r="B682" s="79" t="s">
        <v>26</v>
      </c>
      <c r="C682" s="74" t="s">
        <v>1880</v>
      </c>
      <c r="D682" s="80">
        <v>318723704</v>
      </c>
      <c r="E682" s="80">
        <v>9196526117</v>
      </c>
      <c r="F682" s="74" t="s">
        <v>1858</v>
      </c>
      <c r="G682" s="81">
        <v>33115</v>
      </c>
      <c r="H682" s="82">
        <f t="shared" ca="1" si="10"/>
        <v>20</v>
      </c>
      <c r="I682" s="83" t="s">
        <v>1863</v>
      </c>
      <c r="J682" s="84">
        <v>73850</v>
      </c>
      <c r="K682" s="85">
        <v>2</v>
      </c>
    </row>
    <row r="683" spans="1:11" x14ac:dyDescent="0.2">
      <c r="A683" s="74" t="s">
        <v>43</v>
      </c>
      <c r="B683" s="79" t="s">
        <v>28</v>
      </c>
      <c r="C683" s="74" t="s">
        <v>1880</v>
      </c>
      <c r="D683" s="80">
        <v>324069262</v>
      </c>
      <c r="E683" s="80">
        <v>2525459665</v>
      </c>
      <c r="F683" s="74" t="s">
        <v>1857</v>
      </c>
      <c r="G683" s="81">
        <v>33224</v>
      </c>
      <c r="H683" s="82">
        <f t="shared" ca="1" si="10"/>
        <v>19</v>
      </c>
      <c r="I683" s="83"/>
      <c r="J683" s="84">
        <v>45105</v>
      </c>
      <c r="K683" s="85">
        <v>1</v>
      </c>
    </row>
    <row r="684" spans="1:11" x14ac:dyDescent="0.2">
      <c r="A684" s="74" t="s">
        <v>1176</v>
      </c>
      <c r="B684" s="79" t="s">
        <v>26</v>
      </c>
      <c r="C684" s="74" t="s">
        <v>1880</v>
      </c>
      <c r="D684" s="80">
        <v>855663308</v>
      </c>
      <c r="E684" s="80">
        <v>9195797109</v>
      </c>
      <c r="F684" s="74" t="s">
        <v>1858</v>
      </c>
      <c r="G684" s="81">
        <v>33360</v>
      </c>
      <c r="H684" s="82">
        <f t="shared" ca="1" si="10"/>
        <v>19</v>
      </c>
      <c r="I684" s="83" t="s">
        <v>1859</v>
      </c>
      <c r="J684" s="84">
        <v>69510</v>
      </c>
      <c r="K684" s="85">
        <v>5</v>
      </c>
    </row>
    <row r="685" spans="1:11" x14ac:dyDescent="0.2">
      <c r="A685" s="74" t="s">
        <v>2855</v>
      </c>
      <c r="B685" s="79" t="s">
        <v>26</v>
      </c>
      <c r="C685" s="74" t="s">
        <v>1880</v>
      </c>
      <c r="D685" s="80">
        <v>375875723</v>
      </c>
      <c r="E685" s="80">
        <v>2526026842</v>
      </c>
      <c r="F685" s="74" t="s">
        <v>1857</v>
      </c>
      <c r="G685" s="81">
        <v>33413</v>
      </c>
      <c r="H685" s="82">
        <f t="shared" ca="1" si="10"/>
        <v>19</v>
      </c>
      <c r="I685" s="83"/>
      <c r="J685" s="84">
        <v>64263</v>
      </c>
      <c r="K685" s="85">
        <v>3</v>
      </c>
    </row>
    <row r="686" spans="1:11" x14ac:dyDescent="0.2">
      <c r="A686" s="74" t="s">
        <v>2837</v>
      </c>
      <c r="B686" s="79" t="s">
        <v>28</v>
      </c>
      <c r="C686" s="74" t="s">
        <v>1880</v>
      </c>
      <c r="D686" s="80">
        <v>471064761</v>
      </c>
      <c r="E686" s="80">
        <v>9191800673</v>
      </c>
      <c r="F686" s="74" t="s">
        <v>1864</v>
      </c>
      <c r="G686" s="81">
        <v>33515</v>
      </c>
      <c r="H686" s="82">
        <f t="shared" ca="1" si="10"/>
        <v>19</v>
      </c>
      <c r="I686" s="83"/>
      <c r="J686" s="84">
        <v>26944</v>
      </c>
      <c r="K686" s="85">
        <v>4</v>
      </c>
    </row>
    <row r="687" spans="1:11" x14ac:dyDescent="0.2">
      <c r="A687" s="74" t="s">
        <v>2829</v>
      </c>
      <c r="B687" s="79" t="s">
        <v>1850</v>
      </c>
      <c r="C687" s="74" t="s">
        <v>1880</v>
      </c>
      <c r="D687" s="80">
        <v>145495793</v>
      </c>
      <c r="E687" s="80">
        <v>2521603964</v>
      </c>
      <c r="F687" s="74" t="s">
        <v>1861</v>
      </c>
      <c r="G687" s="81">
        <v>33650</v>
      </c>
      <c r="H687" s="82">
        <f t="shared" ca="1" si="10"/>
        <v>18</v>
      </c>
      <c r="I687" s="83" t="s">
        <v>1860</v>
      </c>
      <c r="J687" s="84">
        <v>23000</v>
      </c>
      <c r="K687" s="85">
        <v>4</v>
      </c>
    </row>
    <row r="688" spans="1:11" x14ac:dyDescent="0.2">
      <c r="A688" s="74" t="s">
        <v>39</v>
      </c>
      <c r="B688" s="79" t="s">
        <v>28</v>
      </c>
      <c r="C688" s="74" t="s">
        <v>1880</v>
      </c>
      <c r="D688" s="80">
        <v>992674973</v>
      </c>
      <c r="E688" s="80">
        <v>2526088101</v>
      </c>
      <c r="F688" s="74" t="s">
        <v>1858</v>
      </c>
      <c r="G688" s="81">
        <v>33742</v>
      </c>
      <c r="H688" s="82">
        <f t="shared" ca="1" si="10"/>
        <v>18</v>
      </c>
      <c r="I688" s="83" t="s">
        <v>1865</v>
      </c>
      <c r="J688" s="84">
        <v>64780</v>
      </c>
      <c r="K688" s="85">
        <v>5</v>
      </c>
    </row>
    <row r="689" spans="1:11" x14ac:dyDescent="0.2">
      <c r="A689" s="74" t="s">
        <v>39</v>
      </c>
      <c r="B689" s="79" t="s">
        <v>28</v>
      </c>
      <c r="C689" s="74" t="s">
        <v>1880</v>
      </c>
      <c r="D689" s="80">
        <v>992674973</v>
      </c>
      <c r="E689" s="80">
        <v>2526088101</v>
      </c>
      <c r="F689" s="74" t="s">
        <v>1858</v>
      </c>
      <c r="G689" s="81">
        <v>33742</v>
      </c>
      <c r="H689" s="82">
        <f t="shared" ca="1" si="10"/>
        <v>18</v>
      </c>
      <c r="I689" s="83" t="s">
        <v>1865</v>
      </c>
      <c r="J689" s="84">
        <v>64780</v>
      </c>
      <c r="K689" s="85">
        <v>5</v>
      </c>
    </row>
    <row r="690" spans="1:11" x14ac:dyDescent="0.2">
      <c r="A690" s="74" t="s">
        <v>42</v>
      </c>
      <c r="B690" s="79" t="s">
        <v>28</v>
      </c>
      <c r="C690" s="74" t="s">
        <v>1880</v>
      </c>
      <c r="D690" s="80">
        <v>483483618</v>
      </c>
      <c r="E690" s="80">
        <v>2526459263</v>
      </c>
      <c r="F690" s="74" t="s">
        <v>1858</v>
      </c>
      <c r="G690" s="81">
        <v>33827</v>
      </c>
      <c r="H690" s="82">
        <f t="shared" ca="1" si="10"/>
        <v>18</v>
      </c>
      <c r="I690" s="83" t="s">
        <v>1863</v>
      </c>
      <c r="J690" s="84">
        <v>33590</v>
      </c>
      <c r="K690" s="85">
        <v>5</v>
      </c>
    </row>
    <row r="691" spans="1:11" x14ac:dyDescent="0.2">
      <c r="A691" s="74" t="s">
        <v>2841</v>
      </c>
      <c r="B691" s="79" t="s">
        <v>28</v>
      </c>
      <c r="C691" s="74" t="s">
        <v>1880</v>
      </c>
      <c r="D691" s="80">
        <v>101829876</v>
      </c>
      <c r="E691" s="80">
        <v>2522552565</v>
      </c>
      <c r="F691" s="74" t="s">
        <v>1864</v>
      </c>
      <c r="G691" s="81">
        <v>33937</v>
      </c>
      <c r="H691" s="82">
        <f t="shared" ca="1" si="10"/>
        <v>17</v>
      </c>
      <c r="I691" s="83"/>
      <c r="J691" s="84">
        <v>33752</v>
      </c>
      <c r="K691" s="85">
        <v>3</v>
      </c>
    </row>
    <row r="692" spans="1:11" x14ac:dyDescent="0.2">
      <c r="A692" s="74" t="s">
        <v>20</v>
      </c>
      <c r="B692" s="79" t="s">
        <v>28</v>
      </c>
      <c r="C692" s="74" t="s">
        <v>1880</v>
      </c>
      <c r="D692" s="80">
        <v>627494412</v>
      </c>
      <c r="E692" s="80">
        <v>2528249735</v>
      </c>
      <c r="F692" s="74" t="s">
        <v>1858</v>
      </c>
      <c r="G692" s="81">
        <v>33966</v>
      </c>
      <c r="H692" s="82">
        <f t="shared" ca="1" si="10"/>
        <v>17</v>
      </c>
      <c r="I692" s="83" t="s">
        <v>1859</v>
      </c>
      <c r="J692" s="84">
        <v>58370</v>
      </c>
      <c r="K692" s="85">
        <v>5</v>
      </c>
    </row>
    <row r="693" spans="1:11" x14ac:dyDescent="0.2">
      <c r="A693" s="74" t="s">
        <v>61</v>
      </c>
      <c r="B693" s="79" t="s">
        <v>2149</v>
      </c>
      <c r="C693" s="74" t="s">
        <v>1880</v>
      </c>
      <c r="D693" s="80">
        <v>749768847</v>
      </c>
      <c r="E693" s="80">
        <v>2528552110</v>
      </c>
      <c r="F693" s="74" t="s">
        <v>1857</v>
      </c>
      <c r="G693" s="81">
        <v>33970</v>
      </c>
      <c r="H693" s="82">
        <f t="shared" ca="1" si="10"/>
        <v>17</v>
      </c>
      <c r="I693" s="83"/>
      <c r="J693" s="84">
        <v>41770</v>
      </c>
      <c r="K693" s="85">
        <v>5</v>
      </c>
    </row>
    <row r="694" spans="1:11" x14ac:dyDescent="0.2">
      <c r="A694" s="74" t="s">
        <v>46</v>
      </c>
      <c r="B694" s="79" t="s">
        <v>156</v>
      </c>
      <c r="C694" s="74" t="s">
        <v>1880</v>
      </c>
      <c r="D694" s="80">
        <v>758001890</v>
      </c>
      <c r="E694" s="80">
        <v>2521202348</v>
      </c>
      <c r="F694" s="74" t="s">
        <v>1861</v>
      </c>
      <c r="G694" s="81">
        <v>33987</v>
      </c>
      <c r="H694" s="82">
        <f t="shared" ca="1" si="10"/>
        <v>17</v>
      </c>
      <c r="I694" s="83" t="s">
        <v>1863</v>
      </c>
      <c r="J694" s="84">
        <v>38105</v>
      </c>
      <c r="K694" s="85">
        <v>2</v>
      </c>
    </row>
    <row r="695" spans="1:11" x14ac:dyDescent="0.2">
      <c r="A695" s="74" t="s">
        <v>18</v>
      </c>
      <c r="B695" s="79" t="s">
        <v>25</v>
      </c>
      <c r="C695" s="74" t="s">
        <v>1880</v>
      </c>
      <c r="D695" s="80">
        <v>799754905</v>
      </c>
      <c r="E695" s="80">
        <v>2526757210</v>
      </c>
      <c r="F695" s="74" t="s">
        <v>1858</v>
      </c>
      <c r="G695" s="81">
        <v>33997</v>
      </c>
      <c r="H695" s="82">
        <f t="shared" ca="1" si="10"/>
        <v>17</v>
      </c>
      <c r="I695" s="83" t="s">
        <v>1859</v>
      </c>
      <c r="J695" s="84">
        <v>31690</v>
      </c>
      <c r="K695" s="85">
        <v>4</v>
      </c>
    </row>
    <row r="696" spans="1:11" x14ac:dyDescent="0.2">
      <c r="A696" s="74" t="s">
        <v>59</v>
      </c>
      <c r="B696" s="79" t="s">
        <v>2149</v>
      </c>
      <c r="C696" s="74" t="s">
        <v>1880</v>
      </c>
      <c r="D696" s="80">
        <v>733358713</v>
      </c>
      <c r="E696" s="80">
        <v>9196648050</v>
      </c>
      <c r="F696" s="74" t="s">
        <v>1857</v>
      </c>
      <c r="G696" s="81">
        <v>34028</v>
      </c>
      <c r="H696" s="82">
        <f t="shared" ca="1" si="10"/>
        <v>17</v>
      </c>
      <c r="I696" s="83"/>
      <c r="J696" s="84">
        <v>87830</v>
      </c>
      <c r="K696" s="85">
        <v>2</v>
      </c>
    </row>
    <row r="697" spans="1:11" x14ac:dyDescent="0.2">
      <c r="A697" s="74" t="s">
        <v>51</v>
      </c>
      <c r="B697" s="79" t="s">
        <v>26</v>
      </c>
      <c r="C697" s="74" t="s">
        <v>1880</v>
      </c>
      <c r="D697" s="80">
        <v>793256568</v>
      </c>
      <c r="E697" s="80">
        <v>9196999991</v>
      </c>
      <c r="F697" s="74" t="s">
        <v>1858</v>
      </c>
      <c r="G697" s="81">
        <v>34054</v>
      </c>
      <c r="H697" s="82">
        <f t="shared" ca="1" si="10"/>
        <v>17</v>
      </c>
      <c r="I697" s="83" t="s">
        <v>1859</v>
      </c>
      <c r="J697" s="84">
        <v>27130</v>
      </c>
      <c r="K697" s="85">
        <v>5</v>
      </c>
    </row>
    <row r="698" spans="1:11" x14ac:dyDescent="0.2">
      <c r="A698" s="74" t="s">
        <v>2821</v>
      </c>
      <c r="B698" s="79" t="s">
        <v>28</v>
      </c>
      <c r="C698" s="74" t="s">
        <v>1880</v>
      </c>
      <c r="D698" s="80">
        <v>894855096</v>
      </c>
      <c r="E698" s="80">
        <v>9193936198</v>
      </c>
      <c r="F698" s="74" t="s">
        <v>1861</v>
      </c>
      <c r="G698" s="81">
        <v>34156</v>
      </c>
      <c r="H698" s="82">
        <f t="shared" ca="1" si="10"/>
        <v>17</v>
      </c>
      <c r="I698" s="83" t="s">
        <v>1862</v>
      </c>
      <c r="J698" s="84">
        <v>37660</v>
      </c>
      <c r="K698" s="85">
        <v>4</v>
      </c>
    </row>
    <row r="699" spans="1:11" x14ac:dyDescent="0.2">
      <c r="A699" s="74" t="s">
        <v>66</v>
      </c>
      <c r="B699" s="79" t="s">
        <v>1850</v>
      </c>
      <c r="C699" s="74" t="s">
        <v>1880</v>
      </c>
      <c r="D699" s="80">
        <v>262585858</v>
      </c>
      <c r="E699" s="80">
        <v>2528566597</v>
      </c>
      <c r="F699" s="74" t="s">
        <v>1861</v>
      </c>
      <c r="G699" s="81">
        <v>34208</v>
      </c>
      <c r="H699" s="82">
        <f t="shared" ca="1" si="10"/>
        <v>17</v>
      </c>
      <c r="I699" s="83" t="s">
        <v>1862</v>
      </c>
      <c r="J699" s="84">
        <v>13690</v>
      </c>
      <c r="K699" s="85">
        <v>5</v>
      </c>
    </row>
    <row r="700" spans="1:11" x14ac:dyDescent="0.2">
      <c r="A700" s="74" t="s">
        <v>2858</v>
      </c>
      <c r="B700" s="79" t="s">
        <v>28</v>
      </c>
      <c r="C700" s="74" t="s">
        <v>1880</v>
      </c>
      <c r="D700" s="80">
        <v>240241467</v>
      </c>
      <c r="E700" s="80">
        <v>2524914916</v>
      </c>
      <c r="F700" s="74" t="s">
        <v>1864</v>
      </c>
      <c r="G700" s="81">
        <v>34266</v>
      </c>
      <c r="H700" s="82">
        <f t="shared" ca="1" si="10"/>
        <v>17</v>
      </c>
      <c r="I700" s="83"/>
      <c r="J700" s="84">
        <v>28768</v>
      </c>
      <c r="K700" s="85">
        <v>3</v>
      </c>
    </row>
    <row r="701" spans="1:11" x14ac:dyDescent="0.2">
      <c r="A701" s="74" t="s">
        <v>44</v>
      </c>
      <c r="B701" s="79" t="s">
        <v>28</v>
      </c>
      <c r="C701" s="74" t="s">
        <v>1880</v>
      </c>
      <c r="D701" s="80">
        <v>296641985</v>
      </c>
      <c r="E701" s="80">
        <v>2528217409</v>
      </c>
      <c r="F701" s="74" t="s">
        <v>1858</v>
      </c>
      <c r="G701" s="81">
        <v>34317</v>
      </c>
      <c r="H701" s="82">
        <f t="shared" ca="1" si="10"/>
        <v>16</v>
      </c>
      <c r="I701" s="83" t="s">
        <v>1863</v>
      </c>
      <c r="J701" s="84">
        <v>41380</v>
      </c>
      <c r="K701" s="85">
        <v>2</v>
      </c>
    </row>
    <row r="702" spans="1:11" x14ac:dyDescent="0.2">
      <c r="A702" s="74" t="s">
        <v>2863</v>
      </c>
      <c r="B702" s="79" t="s">
        <v>156</v>
      </c>
      <c r="C702" s="74" t="s">
        <v>1880</v>
      </c>
      <c r="D702" s="80">
        <v>941937371</v>
      </c>
      <c r="E702" s="80">
        <v>9195060466</v>
      </c>
      <c r="F702" s="74" t="s">
        <v>1858</v>
      </c>
      <c r="G702" s="81">
        <v>34466</v>
      </c>
      <c r="H702" s="82">
        <f t="shared" ca="1" si="10"/>
        <v>16</v>
      </c>
      <c r="I702" s="83" t="s">
        <v>1859</v>
      </c>
      <c r="J702" s="84">
        <v>86320</v>
      </c>
      <c r="K702" s="85">
        <v>4</v>
      </c>
    </row>
    <row r="703" spans="1:11" x14ac:dyDescent="0.2">
      <c r="A703" s="74" t="s">
        <v>2850</v>
      </c>
      <c r="B703" s="79" t="s">
        <v>28</v>
      </c>
      <c r="C703" s="74" t="s">
        <v>1880</v>
      </c>
      <c r="D703" s="80">
        <v>695198896</v>
      </c>
      <c r="E703" s="80">
        <v>2523533906</v>
      </c>
      <c r="F703" s="74" t="s">
        <v>1857</v>
      </c>
      <c r="G703" s="81">
        <v>34516</v>
      </c>
      <c r="H703" s="82">
        <f t="shared" ca="1" si="10"/>
        <v>16</v>
      </c>
      <c r="I703" s="83"/>
      <c r="J703" s="84">
        <v>45030</v>
      </c>
      <c r="K703" s="85">
        <v>3</v>
      </c>
    </row>
    <row r="704" spans="1:11" x14ac:dyDescent="0.2">
      <c r="A704" s="74" t="s">
        <v>12</v>
      </c>
      <c r="B704" s="79" t="s">
        <v>28</v>
      </c>
      <c r="C704" s="74" t="s">
        <v>1880</v>
      </c>
      <c r="D704" s="80">
        <v>249416723</v>
      </c>
      <c r="E704" s="80">
        <v>2521628807</v>
      </c>
      <c r="F704" s="74" t="s">
        <v>1858</v>
      </c>
      <c r="G704" s="81">
        <v>34715</v>
      </c>
      <c r="H704" s="82">
        <f t="shared" ca="1" si="10"/>
        <v>15</v>
      </c>
      <c r="I704" s="83" t="s">
        <v>1862</v>
      </c>
      <c r="J704" s="84">
        <v>64470</v>
      </c>
      <c r="K704" s="85">
        <v>5</v>
      </c>
    </row>
    <row r="705" spans="1:11" x14ac:dyDescent="0.2">
      <c r="A705" s="74" t="s">
        <v>16</v>
      </c>
      <c r="B705" s="79" t="s">
        <v>2149</v>
      </c>
      <c r="C705" s="74" t="s">
        <v>1880</v>
      </c>
      <c r="D705" s="80">
        <v>658842625</v>
      </c>
      <c r="E705" s="80">
        <v>9193788281</v>
      </c>
      <c r="F705" s="74" t="s">
        <v>1861</v>
      </c>
      <c r="G705" s="81">
        <v>34743</v>
      </c>
      <c r="H705" s="82">
        <f t="shared" ca="1" si="10"/>
        <v>15</v>
      </c>
      <c r="I705" s="83" t="s">
        <v>1860</v>
      </c>
      <c r="J705" s="84">
        <v>46105</v>
      </c>
      <c r="K705" s="85">
        <v>5</v>
      </c>
    </row>
    <row r="706" spans="1:11" x14ac:dyDescent="0.2">
      <c r="A706" s="74" t="s">
        <v>3</v>
      </c>
      <c r="B706" s="79" t="s">
        <v>25</v>
      </c>
      <c r="C706" s="74" t="s">
        <v>1880</v>
      </c>
      <c r="D706" s="80">
        <v>332494481</v>
      </c>
      <c r="E706" s="80">
        <v>9192094386</v>
      </c>
      <c r="F706" s="74" t="s">
        <v>1858</v>
      </c>
      <c r="G706" s="81">
        <v>34770</v>
      </c>
      <c r="H706" s="82">
        <f t="shared" ref="H706:H762" ca="1" si="11">DATEDIF(G706,TODAY(),"Y")</f>
        <v>15</v>
      </c>
      <c r="I706" s="83" t="s">
        <v>1863</v>
      </c>
      <c r="J706" s="84">
        <v>48410</v>
      </c>
      <c r="K706" s="85">
        <v>5</v>
      </c>
    </row>
    <row r="707" spans="1:11" x14ac:dyDescent="0.2">
      <c r="A707" s="74" t="s">
        <v>53</v>
      </c>
      <c r="B707" s="79" t="s">
        <v>1850</v>
      </c>
      <c r="C707" s="74" t="s">
        <v>1880</v>
      </c>
      <c r="D707" s="80">
        <v>247422007</v>
      </c>
      <c r="E707" s="80">
        <v>2528012440</v>
      </c>
      <c r="F707" s="74" t="s">
        <v>1857</v>
      </c>
      <c r="G707" s="81">
        <v>34883</v>
      </c>
      <c r="H707" s="82">
        <f t="shared" ca="1" si="11"/>
        <v>15</v>
      </c>
      <c r="I707" s="83"/>
      <c r="J707" s="84">
        <v>58250</v>
      </c>
      <c r="K707" s="85">
        <v>2</v>
      </c>
    </row>
    <row r="708" spans="1:11" x14ac:dyDescent="0.2">
      <c r="A708" s="74" t="s">
        <v>2827</v>
      </c>
      <c r="B708" s="79" t="s">
        <v>2149</v>
      </c>
      <c r="C708" s="74" t="s">
        <v>1880</v>
      </c>
      <c r="D708" s="80">
        <v>311309049</v>
      </c>
      <c r="E708" s="80">
        <v>2527560634</v>
      </c>
      <c r="F708" s="74" t="s">
        <v>1858</v>
      </c>
      <c r="G708" s="81">
        <v>34933</v>
      </c>
      <c r="H708" s="82">
        <f t="shared" ca="1" si="11"/>
        <v>15</v>
      </c>
      <c r="I708" s="83" t="s">
        <v>1860</v>
      </c>
      <c r="J708" s="84">
        <v>77680</v>
      </c>
      <c r="K708" s="85">
        <v>3</v>
      </c>
    </row>
    <row r="709" spans="1:11" x14ac:dyDescent="0.2">
      <c r="A709" s="74" t="s">
        <v>47</v>
      </c>
      <c r="B709" s="79" t="s">
        <v>26</v>
      </c>
      <c r="C709" s="74" t="s">
        <v>1880</v>
      </c>
      <c r="D709" s="80">
        <v>876082195</v>
      </c>
      <c r="E709" s="80">
        <v>2526049607</v>
      </c>
      <c r="F709" s="74" t="s">
        <v>1858</v>
      </c>
      <c r="G709" s="81">
        <v>35020</v>
      </c>
      <c r="H709" s="82">
        <f t="shared" ca="1" si="11"/>
        <v>14</v>
      </c>
      <c r="I709" s="83" t="s">
        <v>1860</v>
      </c>
      <c r="J709" s="84">
        <v>61850</v>
      </c>
      <c r="K709" s="85">
        <v>2</v>
      </c>
    </row>
    <row r="710" spans="1:11" x14ac:dyDescent="0.2">
      <c r="A710" s="74" t="s">
        <v>2844</v>
      </c>
      <c r="B710" s="79" t="s">
        <v>25</v>
      </c>
      <c r="C710" s="74" t="s">
        <v>1880</v>
      </c>
      <c r="D710" s="80">
        <v>900160539</v>
      </c>
      <c r="E710" s="80">
        <v>2522749909</v>
      </c>
      <c r="F710" s="74" t="s">
        <v>1861</v>
      </c>
      <c r="G710" s="81">
        <v>35055</v>
      </c>
      <c r="H710" s="82">
        <f t="shared" ca="1" si="11"/>
        <v>14</v>
      </c>
      <c r="I710" s="83" t="s">
        <v>1865</v>
      </c>
      <c r="J710" s="84">
        <v>19825</v>
      </c>
      <c r="K710" s="85">
        <v>2</v>
      </c>
    </row>
    <row r="711" spans="1:11" x14ac:dyDescent="0.2">
      <c r="A711" s="74" t="s">
        <v>58</v>
      </c>
      <c r="B711" s="79" t="s">
        <v>156</v>
      </c>
      <c r="C711" s="74" t="s">
        <v>1880</v>
      </c>
      <c r="D711" s="80">
        <v>120224342</v>
      </c>
      <c r="E711" s="80">
        <v>9198986390</v>
      </c>
      <c r="F711" s="74" t="s">
        <v>1864</v>
      </c>
      <c r="G711" s="81">
        <v>35148</v>
      </c>
      <c r="H711" s="82">
        <f t="shared" ca="1" si="11"/>
        <v>14</v>
      </c>
      <c r="I711" s="83"/>
      <c r="J711" s="84">
        <v>32536</v>
      </c>
      <c r="K711" s="85">
        <v>2</v>
      </c>
    </row>
    <row r="712" spans="1:11" x14ac:dyDescent="0.2">
      <c r="A712" s="74" t="s">
        <v>50</v>
      </c>
      <c r="B712" s="79" t="s">
        <v>28</v>
      </c>
      <c r="C712" s="74" t="s">
        <v>1880</v>
      </c>
      <c r="D712" s="80">
        <v>546546374</v>
      </c>
      <c r="E712" s="80">
        <v>9192727944</v>
      </c>
      <c r="F712" s="74" t="s">
        <v>1861</v>
      </c>
      <c r="G712" s="81">
        <v>35152</v>
      </c>
      <c r="H712" s="82">
        <f t="shared" ca="1" si="11"/>
        <v>14</v>
      </c>
      <c r="I712" s="83" t="s">
        <v>1863</v>
      </c>
      <c r="J712" s="84">
        <v>26185</v>
      </c>
      <c r="K712" s="85">
        <v>5</v>
      </c>
    </row>
    <row r="713" spans="1:11" x14ac:dyDescent="0.2">
      <c r="A713" s="74" t="s">
        <v>6</v>
      </c>
      <c r="B713" s="79" t="s">
        <v>28</v>
      </c>
      <c r="C713" s="74" t="s">
        <v>1880</v>
      </c>
      <c r="D713" s="80">
        <v>380304349</v>
      </c>
      <c r="E713" s="80">
        <v>2526129939</v>
      </c>
      <c r="F713" s="74" t="s">
        <v>1858</v>
      </c>
      <c r="G713" s="81">
        <v>35239</v>
      </c>
      <c r="H713" s="82">
        <f t="shared" ca="1" si="11"/>
        <v>14</v>
      </c>
      <c r="I713" s="83" t="s">
        <v>1863</v>
      </c>
      <c r="J713" s="84">
        <v>35460</v>
      </c>
      <c r="K713" s="85">
        <v>1</v>
      </c>
    </row>
    <row r="714" spans="1:11" x14ac:dyDescent="0.2">
      <c r="A714" s="74" t="s">
        <v>4</v>
      </c>
      <c r="B714" s="79" t="s">
        <v>28</v>
      </c>
      <c r="C714" s="74" t="s">
        <v>1880</v>
      </c>
      <c r="D714" s="80">
        <v>186346711</v>
      </c>
      <c r="E714" s="80">
        <v>9194900514</v>
      </c>
      <c r="F714" s="74" t="s">
        <v>1858</v>
      </c>
      <c r="G714" s="81">
        <v>35309</v>
      </c>
      <c r="H714" s="82">
        <f t="shared" ca="1" si="11"/>
        <v>14</v>
      </c>
      <c r="I714" s="83" t="s">
        <v>1862</v>
      </c>
      <c r="J714" s="84">
        <v>71970</v>
      </c>
      <c r="K714" s="85">
        <v>4</v>
      </c>
    </row>
    <row r="715" spans="1:11" x14ac:dyDescent="0.2">
      <c r="A715" s="74" t="s">
        <v>21</v>
      </c>
      <c r="B715" s="79" t="s">
        <v>28</v>
      </c>
      <c r="C715" s="74" t="s">
        <v>1880</v>
      </c>
      <c r="D715" s="80">
        <v>163350417</v>
      </c>
      <c r="E715" s="80">
        <v>2526466230</v>
      </c>
      <c r="F715" s="74" t="s">
        <v>1858</v>
      </c>
      <c r="G715" s="81">
        <v>35362</v>
      </c>
      <c r="H715" s="82">
        <f t="shared" ca="1" si="11"/>
        <v>14</v>
      </c>
      <c r="I715" s="83" t="s">
        <v>1862</v>
      </c>
      <c r="J715" s="84">
        <v>65320</v>
      </c>
      <c r="K715" s="85">
        <v>5</v>
      </c>
    </row>
    <row r="716" spans="1:11" x14ac:dyDescent="0.2">
      <c r="A716" s="74" t="s">
        <v>10</v>
      </c>
      <c r="B716" s="79" t="s">
        <v>25</v>
      </c>
      <c r="C716" s="74" t="s">
        <v>1880</v>
      </c>
      <c r="D716" s="80">
        <v>635240617</v>
      </c>
      <c r="E716" s="80">
        <v>9192259651</v>
      </c>
      <c r="F716" s="74" t="s">
        <v>1858</v>
      </c>
      <c r="G716" s="81">
        <v>35533</v>
      </c>
      <c r="H716" s="82">
        <f t="shared" ca="1" si="11"/>
        <v>13</v>
      </c>
      <c r="I716" s="83" t="s">
        <v>1863</v>
      </c>
      <c r="J716" s="84">
        <v>47630</v>
      </c>
      <c r="K716" s="85">
        <v>3</v>
      </c>
    </row>
    <row r="717" spans="1:11" x14ac:dyDescent="0.2">
      <c r="A717" s="74" t="s">
        <v>19</v>
      </c>
      <c r="B717" s="79" t="s">
        <v>28</v>
      </c>
      <c r="C717" s="74" t="s">
        <v>1880</v>
      </c>
      <c r="D717" s="80">
        <v>879114558</v>
      </c>
      <c r="E717" s="80">
        <v>9194557504</v>
      </c>
      <c r="F717" s="74" t="s">
        <v>1861</v>
      </c>
      <c r="G717" s="81">
        <v>35608</v>
      </c>
      <c r="H717" s="82">
        <f t="shared" ca="1" si="11"/>
        <v>13</v>
      </c>
      <c r="I717" s="83" t="s">
        <v>1859</v>
      </c>
      <c r="J717" s="84">
        <v>17205</v>
      </c>
      <c r="K717" s="85">
        <v>5</v>
      </c>
    </row>
    <row r="718" spans="1:11" x14ac:dyDescent="0.2">
      <c r="A718" s="74" t="s">
        <v>57</v>
      </c>
      <c r="B718" s="79" t="s">
        <v>28</v>
      </c>
      <c r="C718" s="74" t="s">
        <v>1880</v>
      </c>
      <c r="D718" s="80">
        <v>800685434</v>
      </c>
      <c r="E718" s="80">
        <v>2525821616</v>
      </c>
      <c r="F718" s="74" t="s">
        <v>1858</v>
      </c>
      <c r="G718" s="81">
        <v>35646</v>
      </c>
      <c r="H718" s="82">
        <f t="shared" ca="1" si="11"/>
        <v>13</v>
      </c>
      <c r="I718" s="83" t="s">
        <v>1860</v>
      </c>
      <c r="J718" s="84">
        <v>49930</v>
      </c>
      <c r="K718" s="85">
        <v>1</v>
      </c>
    </row>
    <row r="719" spans="1:11" x14ac:dyDescent="0.2">
      <c r="A719" s="74" t="s">
        <v>49</v>
      </c>
      <c r="B719" s="79" t="s">
        <v>28</v>
      </c>
      <c r="C719" s="74" t="s">
        <v>1880</v>
      </c>
      <c r="D719" s="80">
        <v>212558012</v>
      </c>
      <c r="E719" s="80">
        <v>2526860208</v>
      </c>
      <c r="F719" s="74" t="s">
        <v>1858</v>
      </c>
      <c r="G719" s="81">
        <v>35657</v>
      </c>
      <c r="H719" s="82">
        <f t="shared" ca="1" si="11"/>
        <v>13</v>
      </c>
      <c r="I719" s="83" t="s">
        <v>1859</v>
      </c>
      <c r="J719" s="84">
        <v>63060</v>
      </c>
      <c r="K719" s="85">
        <v>4</v>
      </c>
    </row>
    <row r="720" spans="1:11" x14ac:dyDescent="0.2">
      <c r="A720" s="74" t="s">
        <v>2833</v>
      </c>
      <c r="B720" s="79" t="s">
        <v>25</v>
      </c>
      <c r="C720" s="74" t="s">
        <v>1880</v>
      </c>
      <c r="D720" s="80">
        <v>759471070</v>
      </c>
      <c r="E720" s="80">
        <v>2525402828</v>
      </c>
      <c r="F720" s="74" t="s">
        <v>1858</v>
      </c>
      <c r="G720" s="81">
        <v>35699</v>
      </c>
      <c r="H720" s="82">
        <f t="shared" ca="1" si="11"/>
        <v>13</v>
      </c>
      <c r="I720" s="83" t="s">
        <v>1863</v>
      </c>
      <c r="J720" s="84">
        <v>78710</v>
      </c>
      <c r="K720" s="85">
        <v>2</v>
      </c>
    </row>
    <row r="721" spans="1:11" x14ac:dyDescent="0.2">
      <c r="A721" s="74" t="s">
        <v>22</v>
      </c>
      <c r="B721" s="79" t="s">
        <v>156</v>
      </c>
      <c r="C721" s="74" t="s">
        <v>1880</v>
      </c>
      <c r="D721" s="80">
        <v>592709648</v>
      </c>
      <c r="E721" s="80">
        <v>9191797370</v>
      </c>
      <c r="F721" s="74" t="s">
        <v>1857</v>
      </c>
      <c r="G721" s="81">
        <v>35755</v>
      </c>
      <c r="H721" s="82">
        <f t="shared" ca="1" si="11"/>
        <v>12</v>
      </c>
      <c r="I721" s="83"/>
      <c r="J721" s="84">
        <v>77136</v>
      </c>
      <c r="K721" s="85">
        <v>5</v>
      </c>
    </row>
    <row r="722" spans="1:11" x14ac:dyDescent="0.2">
      <c r="A722" s="74" t="s">
        <v>2861</v>
      </c>
      <c r="B722" s="79" t="s">
        <v>26</v>
      </c>
      <c r="C722" s="74" t="s">
        <v>1880</v>
      </c>
      <c r="D722" s="80">
        <v>916944119</v>
      </c>
      <c r="E722" s="80">
        <v>2524907564</v>
      </c>
      <c r="F722" s="74" t="s">
        <v>1857</v>
      </c>
      <c r="G722" s="81">
        <v>35789</v>
      </c>
      <c r="H722" s="82">
        <f t="shared" ca="1" si="11"/>
        <v>12</v>
      </c>
      <c r="I722" s="83"/>
      <c r="J722" s="84">
        <v>28270</v>
      </c>
      <c r="K722" s="85">
        <v>5</v>
      </c>
    </row>
    <row r="723" spans="1:11" x14ac:dyDescent="0.2">
      <c r="A723" s="74" t="s">
        <v>2836</v>
      </c>
      <c r="B723" s="79" t="s">
        <v>156</v>
      </c>
      <c r="C723" s="74" t="s">
        <v>1880</v>
      </c>
      <c r="D723" s="80">
        <v>971128623</v>
      </c>
      <c r="E723" s="80">
        <v>9194375399</v>
      </c>
      <c r="F723" s="74" t="s">
        <v>1857</v>
      </c>
      <c r="G723" s="81">
        <v>35831</v>
      </c>
      <c r="H723" s="82">
        <f t="shared" ca="1" si="11"/>
        <v>12</v>
      </c>
      <c r="I723" s="83"/>
      <c r="J723" s="84">
        <v>25530</v>
      </c>
      <c r="K723" s="85">
        <v>3</v>
      </c>
    </row>
    <row r="724" spans="1:11" x14ac:dyDescent="0.2">
      <c r="A724" s="74" t="s">
        <v>2859</v>
      </c>
      <c r="B724" s="79" t="s">
        <v>156</v>
      </c>
      <c r="C724" s="74" t="s">
        <v>1880</v>
      </c>
      <c r="D724" s="80">
        <v>626648632</v>
      </c>
      <c r="E724" s="80">
        <v>2526412482</v>
      </c>
      <c r="F724" s="74" t="s">
        <v>1857</v>
      </c>
      <c r="G724" s="81">
        <v>36143</v>
      </c>
      <c r="H724" s="82">
        <f t="shared" ca="1" si="11"/>
        <v>11</v>
      </c>
      <c r="I724" s="83"/>
      <c r="J724" s="84">
        <v>49090</v>
      </c>
      <c r="K724" s="85">
        <v>4</v>
      </c>
    </row>
    <row r="725" spans="1:11" x14ac:dyDescent="0.2">
      <c r="A725" s="74" t="s">
        <v>41</v>
      </c>
      <c r="B725" s="79" t="s">
        <v>25</v>
      </c>
      <c r="C725" s="74" t="s">
        <v>1880</v>
      </c>
      <c r="D725" s="80">
        <v>120361975</v>
      </c>
      <c r="E725" s="80">
        <v>2521789943</v>
      </c>
      <c r="F725" s="74" t="s">
        <v>1858</v>
      </c>
      <c r="G725" s="81">
        <v>36185</v>
      </c>
      <c r="H725" s="82">
        <f t="shared" ca="1" si="11"/>
        <v>11</v>
      </c>
      <c r="I725" s="83" t="s">
        <v>1860</v>
      </c>
      <c r="J725" s="84">
        <v>60300</v>
      </c>
      <c r="K725" s="85">
        <v>2</v>
      </c>
    </row>
    <row r="726" spans="1:11" x14ac:dyDescent="0.2">
      <c r="A726" s="74" t="s">
        <v>2834</v>
      </c>
      <c r="B726" s="79" t="s">
        <v>28</v>
      </c>
      <c r="C726" s="74" t="s">
        <v>1880</v>
      </c>
      <c r="D726" s="80">
        <v>177324163</v>
      </c>
      <c r="E726" s="80">
        <v>2527091949</v>
      </c>
      <c r="F726" s="74" t="s">
        <v>1858</v>
      </c>
      <c r="G726" s="81">
        <v>36500</v>
      </c>
      <c r="H726" s="82">
        <f t="shared" ca="1" si="11"/>
        <v>10</v>
      </c>
      <c r="I726" s="83" t="s">
        <v>1863</v>
      </c>
      <c r="J726" s="84">
        <v>48010</v>
      </c>
      <c r="K726" s="85">
        <v>3</v>
      </c>
    </row>
    <row r="727" spans="1:11" x14ac:dyDescent="0.2">
      <c r="A727" s="74" t="s">
        <v>2845</v>
      </c>
      <c r="B727" s="79" t="s">
        <v>28</v>
      </c>
      <c r="C727" s="74" t="s">
        <v>1880</v>
      </c>
      <c r="D727" s="80">
        <v>862698919</v>
      </c>
      <c r="E727" s="80">
        <v>2522780847</v>
      </c>
      <c r="F727" s="74" t="s">
        <v>1858</v>
      </c>
      <c r="G727" s="81">
        <v>37018</v>
      </c>
      <c r="H727" s="82">
        <f t="shared" ca="1" si="11"/>
        <v>9</v>
      </c>
      <c r="I727" s="83" t="s">
        <v>1862</v>
      </c>
      <c r="J727" s="84">
        <v>48280</v>
      </c>
      <c r="K727" s="85">
        <v>4</v>
      </c>
    </row>
    <row r="728" spans="1:11" x14ac:dyDescent="0.2">
      <c r="A728" s="74" t="s">
        <v>2846</v>
      </c>
      <c r="B728" s="79" t="s">
        <v>1850</v>
      </c>
      <c r="C728" s="74" t="s">
        <v>1880</v>
      </c>
      <c r="D728" s="80">
        <v>683670378</v>
      </c>
      <c r="E728" s="80">
        <v>9196259106</v>
      </c>
      <c r="F728" s="74" t="s">
        <v>1858</v>
      </c>
      <c r="G728" s="81">
        <v>37037</v>
      </c>
      <c r="H728" s="82">
        <f t="shared" ca="1" si="11"/>
        <v>9</v>
      </c>
      <c r="I728" s="83" t="s">
        <v>1863</v>
      </c>
      <c r="J728" s="84">
        <v>81340</v>
      </c>
      <c r="K728" s="85">
        <v>2</v>
      </c>
    </row>
    <row r="729" spans="1:11" x14ac:dyDescent="0.2">
      <c r="A729" s="74" t="s">
        <v>15</v>
      </c>
      <c r="B729" s="79" t="s">
        <v>2149</v>
      </c>
      <c r="C729" s="74" t="s">
        <v>1880</v>
      </c>
      <c r="D729" s="80">
        <v>723066626</v>
      </c>
      <c r="E729" s="80">
        <v>2525399385</v>
      </c>
      <c r="F729" s="74" t="s">
        <v>1857</v>
      </c>
      <c r="G729" s="81">
        <v>37128</v>
      </c>
      <c r="H729" s="82">
        <f t="shared" ca="1" si="11"/>
        <v>9</v>
      </c>
      <c r="I729" s="83"/>
      <c r="J729" s="84">
        <v>32880</v>
      </c>
      <c r="K729" s="85">
        <v>3</v>
      </c>
    </row>
    <row r="730" spans="1:11" x14ac:dyDescent="0.2">
      <c r="A730" s="74" t="s">
        <v>2849</v>
      </c>
      <c r="B730" s="79" t="s">
        <v>25</v>
      </c>
      <c r="C730" s="74" t="s">
        <v>1880</v>
      </c>
      <c r="D730" s="80">
        <v>688769770</v>
      </c>
      <c r="E730" s="80">
        <v>9192416398</v>
      </c>
      <c r="F730" s="74" t="s">
        <v>1858</v>
      </c>
      <c r="G730" s="81">
        <v>37316</v>
      </c>
      <c r="H730" s="82">
        <f t="shared" ca="1" si="11"/>
        <v>8</v>
      </c>
      <c r="I730" s="83" t="s">
        <v>1859</v>
      </c>
      <c r="J730" s="84">
        <v>44530</v>
      </c>
      <c r="K730" s="85">
        <v>2</v>
      </c>
    </row>
    <row r="731" spans="1:11" x14ac:dyDescent="0.2">
      <c r="A731" s="74" t="s">
        <v>2825</v>
      </c>
      <c r="B731" s="79" t="s">
        <v>1850</v>
      </c>
      <c r="C731" s="74" t="s">
        <v>1880</v>
      </c>
      <c r="D731" s="80">
        <v>502580266</v>
      </c>
      <c r="E731" s="80">
        <v>9197103200</v>
      </c>
      <c r="F731" s="74" t="s">
        <v>1864</v>
      </c>
      <c r="G731" s="81">
        <v>37336</v>
      </c>
      <c r="H731" s="82">
        <f t="shared" ca="1" si="11"/>
        <v>8</v>
      </c>
      <c r="I731" s="83"/>
      <c r="J731" s="84">
        <v>37344</v>
      </c>
      <c r="K731" s="85">
        <v>2</v>
      </c>
    </row>
    <row r="732" spans="1:11" x14ac:dyDescent="0.2">
      <c r="A732" s="74" t="s">
        <v>2823</v>
      </c>
      <c r="B732" s="79" t="s">
        <v>2149</v>
      </c>
      <c r="C732" s="74" t="s">
        <v>1880</v>
      </c>
      <c r="D732" s="80">
        <v>276873359</v>
      </c>
      <c r="E732" s="80">
        <v>2522304625</v>
      </c>
      <c r="F732" s="74" t="s">
        <v>1858</v>
      </c>
      <c r="G732" s="81">
        <v>37861</v>
      </c>
      <c r="H732" s="82">
        <f t="shared" ca="1" si="11"/>
        <v>7</v>
      </c>
      <c r="I732" s="83" t="s">
        <v>1865</v>
      </c>
      <c r="J732" s="84">
        <v>25690</v>
      </c>
      <c r="K732" s="85">
        <v>2</v>
      </c>
    </row>
    <row r="733" spans="1:11" x14ac:dyDescent="0.2">
      <c r="A733" s="74" t="s">
        <v>64</v>
      </c>
      <c r="B733" s="79" t="s">
        <v>28</v>
      </c>
      <c r="C733" s="74" t="s">
        <v>1880</v>
      </c>
      <c r="D733" s="80">
        <v>771110153</v>
      </c>
      <c r="E733" s="80">
        <v>9196799516</v>
      </c>
      <c r="F733" s="74" t="s">
        <v>1858</v>
      </c>
      <c r="G733" s="81">
        <v>37973</v>
      </c>
      <c r="H733" s="82">
        <f t="shared" ca="1" si="11"/>
        <v>6</v>
      </c>
      <c r="I733" s="83" t="s">
        <v>1859</v>
      </c>
      <c r="J733" s="84">
        <v>24980</v>
      </c>
      <c r="K733" s="85">
        <v>3</v>
      </c>
    </row>
    <row r="734" spans="1:11" x14ac:dyDescent="0.2">
      <c r="A734" s="74" t="s">
        <v>2832</v>
      </c>
      <c r="B734" s="79" t="s">
        <v>2149</v>
      </c>
      <c r="C734" s="74" t="s">
        <v>1880</v>
      </c>
      <c r="D734" s="80">
        <v>230192897</v>
      </c>
      <c r="E734" s="80">
        <v>2525261239</v>
      </c>
      <c r="F734" s="74" t="s">
        <v>1858</v>
      </c>
      <c r="G734" s="81">
        <v>38131</v>
      </c>
      <c r="H734" s="82">
        <f t="shared" ca="1" si="11"/>
        <v>6</v>
      </c>
      <c r="I734" s="83" t="s">
        <v>1862</v>
      </c>
      <c r="J734" s="84">
        <v>68860</v>
      </c>
      <c r="K734" s="85">
        <v>2</v>
      </c>
    </row>
    <row r="735" spans="1:11" x14ac:dyDescent="0.2">
      <c r="A735" s="74" t="s">
        <v>2851</v>
      </c>
      <c r="B735" s="79" t="s">
        <v>2149</v>
      </c>
      <c r="C735" s="74" t="s">
        <v>1880</v>
      </c>
      <c r="D735" s="80">
        <v>843299208</v>
      </c>
      <c r="E735" s="80">
        <v>9198631557</v>
      </c>
      <c r="F735" s="74" t="s">
        <v>1861</v>
      </c>
      <c r="G735" s="81">
        <v>38225</v>
      </c>
      <c r="H735" s="82">
        <f t="shared" ca="1" si="11"/>
        <v>6</v>
      </c>
      <c r="I735" s="83" t="s">
        <v>1860</v>
      </c>
      <c r="J735" s="84">
        <v>49080</v>
      </c>
      <c r="K735" s="85">
        <v>5</v>
      </c>
    </row>
    <row r="736" spans="1:11" x14ac:dyDescent="0.2">
      <c r="A736" s="74" t="s">
        <v>5</v>
      </c>
      <c r="B736" s="79" t="s">
        <v>1850</v>
      </c>
      <c r="C736" s="74" t="s">
        <v>1880</v>
      </c>
      <c r="D736" s="80">
        <v>210491464</v>
      </c>
      <c r="E736" s="80">
        <v>9198405552</v>
      </c>
      <c r="F736" s="74" t="s">
        <v>1858</v>
      </c>
      <c r="G736" s="81">
        <v>38292</v>
      </c>
      <c r="H736" s="82">
        <f t="shared" ca="1" si="11"/>
        <v>6</v>
      </c>
      <c r="I736" s="83" t="s">
        <v>1859</v>
      </c>
      <c r="J736" s="84">
        <v>79380</v>
      </c>
      <c r="K736" s="85">
        <v>5</v>
      </c>
    </row>
    <row r="737" spans="1:11" x14ac:dyDescent="0.2">
      <c r="A737" s="74" t="s">
        <v>2824</v>
      </c>
      <c r="B737" s="79" t="s">
        <v>2149</v>
      </c>
      <c r="C737" s="74" t="s">
        <v>1880</v>
      </c>
      <c r="D737" s="80">
        <v>651999482</v>
      </c>
      <c r="E737" s="80">
        <v>2523014821</v>
      </c>
      <c r="F737" s="74" t="s">
        <v>1858</v>
      </c>
      <c r="G737" s="81">
        <v>38369</v>
      </c>
      <c r="H737" s="82">
        <f t="shared" ca="1" si="11"/>
        <v>5</v>
      </c>
      <c r="I737" s="83" t="s">
        <v>1859</v>
      </c>
      <c r="J737" s="84">
        <v>22820</v>
      </c>
      <c r="K737" s="85">
        <v>5</v>
      </c>
    </row>
    <row r="738" spans="1:11" x14ac:dyDescent="0.2">
      <c r="A738" s="74" t="s">
        <v>62</v>
      </c>
      <c r="B738" s="79" t="s">
        <v>1850</v>
      </c>
      <c r="C738" s="74" t="s">
        <v>1880</v>
      </c>
      <c r="D738" s="80">
        <v>667745362</v>
      </c>
      <c r="E738" s="80">
        <v>2522952173</v>
      </c>
      <c r="F738" s="74" t="s">
        <v>1857</v>
      </c>
      <c r="G738" s="81">
        <v>38418</v>
      </c>
      <c r="H738" s="82">
        <f t="shared" ca="1" si="11"/>
        <v>5</v>
      </c>
      <c r="I738" s="83"/>
      <c r="J738" s="84">
        <v>86040</v>
      </c>
      <c r="K738" s="85">
        <v>5</v>
      </c>
    </row>
    <row r="739" spans="1:11" x14ac:dyDescent="0.2">
      <c r="A739" s="74" t="s">
        <v>2856</v>
      </c>
      <c r="B739" s="79" t="s">
        <v>28</v>
      </c>
      <c r="C739" s="74" t="s">
        <v>1880</v>
      </c>
      <c r="D739" s="80">
        <v>458734969</v>
      </c>
      <c r="E739" s="80">
        <v>9196354278</v>
      </c>
      <c r="F739" s="74" t="s">
        <v>1858</v>
      </c>
      <c r="G739" s="81">
        <v>38418</v>
      </c>
      <c r="H739" s="82">
        <f t="shared" ca="1" si="11"/>
        <v>5</v>
      </c>
      <c r="I739" s="83" t="s">
        <v>1859</v>
      </c>
      <c r="J739" s="84">
        <v>82370</v>
      </c>
      <c r="K739" s="85">
        <v>5</v>
      </c>
    </row>
    <row r="740" spans="1:11" x14ac:dyDescent="0.2">
      <c r="A740" s="74" t="s">
        <v>65</v>
      </c>
      <c r="B740" s="79" t="s">
        <v>26</v>
      </c>
      <c r="C740" s="74" t="s">
        <v>1880</v>
      </c>
      <c r="D740" s="80">
        <v>964255290</v>
      </c>
      <c r="E740" s="80">
        <v>9197446192</v>
      </c>
      <c r="F740" s="74" t="s">
        <v>1858</v>
      </c>
      <c r="G740" s="81">
        <v>38708</v>
      </c>
      <c r="H740" s="82">
        <f t="shared" ca="1" si="11"/>
        <v>4</v>
      </c>
      <c r="I740" s="83" t="s">
        <v>1863</v>
      </c>
      <c r="J740" s="84">
        <v>34990</v>
      </c>
      <c r="K740" s="85">
        <v>3</v>
      </c>
    </row>
    <row r="741" spans="1:11" x14ac:dyDescent="0.2">
      <c r="A741" s="74" t="s">
        <v>54</v>
      </c>
      <c r="B741" s="79" t="s">
        <v>28</v>
      </c>
      <c r="C741" s="74" t="s">
        <v>1880</v>
      </c>
      <c r="D741" s="80">
        <v>794814501</v>
      </c>
      <c r="E741" s="80">
        <v>2525604891</v>
      </c>
      <c r="F741" s="74" t="s">
        <v>1857</v>
      </c>
      <c r="G741" s="81">
        <v>38925</v>
      </c>
      <c r="H741" s="82">
        <f t="shared" ca="1" si="11"/>
        <v>4</v>
      </c>
      <c r="I741" s="83"/>
      <c r="J741" s="84">
        <v>80729</v>
      </c>
      <c r="K741" s="85">
        <v>3</v>
      </c>
    </row>
    <row r="742" spans="1:11" x14ac:dyDescent="0.2">
      <c r="A742" s="74" t="s">
        <v>60</v>
      </c>
      <c r="B742" s="79" t="s">
        <v>156</v>
      </c>
      <c r="C742" s="74" t="s">
        <v>1880</v>
      </c>
      <c r="D742" s="80">
        <v>147683641</v>
      </c>
      <c r="E742" s="80">
        <v>9191657646</v>
      </c>
      <c r="F742" s="74" t="s">
        <v>1857</v>
      </c>
      <c r="G742" s="96">
        <v>39024</v>
      </c>
      <c r="H742" s="82">
        <f t="shared" ca="1" si="11"/>
        <v>4</v>
      </c>
      <c r="I742" s="83"/>
      <c r="J742" s="84">
        <v>47280</v>
      </c>
      <c r="K742" s="85">
        <v>1</v>
      </c>
    </row>
    <row r="743" spans="1:11" x14ac:dyDescent="0.2">
      <c r="A743" s="74" t="s">
        <v>2853</v>
      </c>
      <c r="B743" s="79" t="s">
        <v>28</v>
      </c>
      <c r="C743" s="74" t="s">
        <v>1880</v>
      </c>
      <c r="D743" s="80">
        <v>717503282</v>
      </c>
      <c r="E743" s="80">
        <v>2522400087</v>
      </c>
      <c r="F743" s="74" t="s">
        <v>1857</v>
      </c>
      <c r="G743" s="81">
        <v>39213</v>
      </c>
      <c r="H743" s="82">
        <f t="shared" ca="1" si="11"/>
        <v>3</v>
      </c>
      <c r="I743" s="83"/>
      <c r="J743" s="84">
        <v>46570</v>
      </c>
      <c r="K743" s="85">
        <v>4</v>
      </c>
    </row>
    <row r="744" spans="1:11" x14ac:dyDescent="0.2">
      <c r="A744" s="74" t="s">
        <v>2857</v>
      </c>
      <c r="B744" s="79" t="s">
        <v>156</v>
      </c>
      <c r="C744" s="74" t="s">
        <v>1880</v>
      </c>
      <c r="D744" s="80">
        <v>929694686</v>
      </c>
      <c r="E744" s="80">
        <v>9194483888</v>
      </c>
      <c r="F744" s="74" t="s">
        <v>1858</v>
      </c>
      <c r="G744" s="96">
        <v>39226</v>
      </c>
      <c r="H744" s="82">
        <f t="shared" ca="1" si="11"/>
        <v>3</v>
      </c>
      <c r="I744" s="83" t="s">
        <v>1863</v>
      </c>
      <c r="J744" s="84">
        <v>70730</v>
      </c>
      <c r="K744" s="85">
        <v>1</v>
      </c>
    </row>
    <row r="745" spans="1:11" x14ac:dyDescent="0.2">
      <c r="A745" s="74" t="s">
        <v>23</v>
      </c>
      <c r="B745" s="79" t="s">
        <v>28</v>
      </c>
      <c r="C745" s="74" t="s">
        <v>1880</v>
      </c>
      <c r="D745" s="80">
        <v>151532569</v>
      </c>
      <c r="E745" s="80">
        <v>2525202015</v>
      </c>
      <c r="F745" s="74" t="s">
        <v>1857</v>
      </c>
      <c r="G745" s="96">
        <v>39253</v>
      </c>
      <c r="H745" s="82">
        <f t="shared" ca="1" si="11"/>
        <v>3</v>
      </c>
      <c r="I745" s="83"/>
      <c r="J745" s="84">
        <v>55510</v>
      </c>
      <c r="K745" s="85">
        <v>3</v>
      </c>
    </row>
    <row r="746" spans="1:11" x14ac:dyDescent="0.2">
      <c r="A746" s="74" t="s">
        <v>2860</v>
      </c>
      <c r="B746" s="79" t="s">
        <v>28</v>
      </c>
      <c r="C746" s="74" t="s">
        <v>1880</v>
      </c>
      <c r="D746" s="80">
        <v>121173068</v>
      </c>
      <c r="E746" s="80">
        <v>9196778600</v>
      </c>
      <c r="F746" s="74" t="s">
        <v>1858</v>
      </c>
      <c r="G746" s="81">
        <v>39258</v>
      </c>
      <c r="H746" s="82">
        <f t="shared" ca="1" si="11"/>
        <v>3</v>
      </c>
      <c r="I746" s="83" t="s">
        <v>1859</v>
      </c>
      <c r="J746" s="84">
        <v>46390</v>
      </c>
      <c r="K746" s="85">
        <v>5</v>
      </c>
    </row>
    <row r="747" spans="1:11" x14ac:dyDescent="0.2">
      <c r="A747" s="74" t="s">
        <v>2839</v>
      </c>
      <c r="B747" s="79" t="s">
        <v>26</v>
      </c>
      <c r="C747" s="74" t="s">
        <v>1880</v>
      </c>
      <c r="D747" s="80">
        <v>671823263</v>
      </c>
      <c r="E747" s="80">
        <v>2526718651</v>
      </c>
      <c r="F747" s="74" t="s">
        <v>1858</v>
      </c>
      <c r="G747" s="81">
        <v>39327</v>
      </c>
      <c r="H747" s="82">
        <f t="shared" ca="1" si="11"/>
        <v>3</v>
      </c>
      <c r="I747" s="83" t="s">
        <v>1859</v>
      </c>
      <c r="J747" s="84">
        <v>86640</v>
      </c>
      <c r="K747" s="85">
        <v>3</v>
      </c>
    </row>
    <row r="748" spans="1:11" x14ac:dyDescent="0.2">
      <c r="A748" s="74" t="s">
        <v>48</v>
      </c>
      <c r="B748" s="79" t="s">
        <v>25</v>
      </c>
      <c r="C748" s="74" t="s">
        <v>1880</v>
      </c>
      <c r="D748" s="80">
        <v>995590510</v>
      </c>
      <c r="E748" s="80">
        <v>9191838930</v>
      </c>
      <c r="F748" s="74" t="s">
        <v>1857</v>
      </c>
      <c r="G748" s="96">
        <v>39328</v>
      </c>
      <c r="H748" s="82">
        <f t="shared" ca="1" si="11"/>
        <v>3</v>
      </c>
      <c r="I748" s="83"/>
      <c r="J748" s="84">
        <v>42990</v>
      </c>
      <c r="K748" s="85">
        <v>4</v>
      </c>
    </row>
    <row r="749" spans="1:11" x14ac:dyDescent="0.2">
      <c r="A749" s="74" t="s">
        <v>48</v>
      </c>
      <c r="B749" s="79" t="s">
        <v>25</v>
      </c>
      <c r="C749" s="74" t="s">
        <v>1880</v>
      </c>
      <c r="D749" s="80">
        <v>995590510</v>
      </c>
      <c r="E749" s="80">
        <v>9191838930</v>
      </c>
      <c r="F749" s="74" t="s">
        <v>1857</v>
      </c>
      <c r="G749" s="96">
        <v>39328</v>
      </c>
      <c r="H749" s="82">
        <f t="shared" ca="1" si="11"/>
        <v>3</v>
      </c>
      <c r="I749" s="83"/>
      <c r="J749" s="84">
        <v>42990</v>
      </c>
      <c r="K749" s="85">
        <v>4</v>
      </c>
    </row>
    <row r="750" spans="1:11" x14ac:dyDescent="0.2">
      <c r="A750" s="74" t="s">
        <v>13</v>
      </c>
      <c r="B750" s="79" t="s">
        <v>26</v>
      </c>
      <c r="C750" s="74" t="s">
        <v>1880</v>
      </c>
      <c r="D750" s="80">
        <v>308317457</v>
      </c>
      <c r="E750" s="80">
        <v>9192729524</v>
      </c>
      <c r="F750" s="74" t="s">
        <v>1858</v>
      </c>
      <c r="G750" s="96">
        <v>39370</v>
      </c>
      <c r="H750" s="82">
        <f t="shared" ca="1" si="11"/>
        <v>3</v>
      </c>
      <c r="I750" s="83" t="s">
        <v>1859</v>
      </c>
      <c r="J750" s="84">
        <v>23030</v>
      </c>
      <c r="K750" s="85">
        <v>4</v>
      </c>
    </row>
    <row r="751" spans="1:11" x14ac:dyDescent="0.2">
      <c r="A751" s="74" t="s">
        <v>2864</v>
      </c>
      <c r="B751" s="79" t="s">
        <v>26</v>
      </c>
      <c r="C751" s="74" t="s">
        <v>1880</v>
      </c>
      <c r="D751" s="80">
        <v>159594851</v>
      </c>
      <c r="E751" s="80">
        <v>9194084456</v>
      </c>
      <c r="F751" s="74" t="s">
        <v>1858</v>
      </c>
      <c r="G751" s="96">
        <v>39370</v>
      </c>
      <c r="H751" s="82">
        <f t="shared" ca="1" si="11"/>
        <v>3</v>
      </c>
      <c r="I751" s="83" t="s">
        <v>1860</v>
      </c>
      <c r="J751" s="84">
        <v>40260</v>
      </c>
      <c r="K751" s="85">
        <v>5</v>
      </c>
    </row>
    <row r="752" spans="1:11" x14ac:dyDescent="0.2">
      <c r="A752" s="74" t="s">
        <v>71</v>
      </c>
      <c r="B752" s="79" t="s">
        <v>1850</v>
      </c>
      <c r="C752" s="74" t="s">
        <v>1881</v>
      </c>
      <c r="D752" s="80">
        <v>776823797</v>
      </c>
      <c r="E752" s="80">
        <v>9193482736</v>
      </c>
      <c r="F752" s="74" t="s">
        <v>1857</v>
      </c>
      <c r="G752" s="81">
        <v>32077</v>
      </c>
      <c r="H752" s="82">
        <f t="shared" ca="1" si="11"/>
        <v>23</v>
      </c>
      <c r="I752" s="83"/>
      <c r="J752" s="84">
        <v>85510</v>
      </c>
      <c r="K752" s="85">
        <v>4</v>
      </c>
    </row>
    <row r="753" spans="1:14" x14ac:dyDescent="0.2">
      <c r="A753" s="74" t="s">
        <v>68</v>
      </c>
      <c r="B753" s="79" t="s">
        <v>26</v>
      </c>
      <c r="C753" s="74" t="s">
        <v>1881</v>
      </c>
      <c r="D753" s="80">
        <v>510700395</v>
      </c>
      <c r="E753" s="80">
        <v>9196690862</v>
      </c>
      <c r="F753" s="74" t="s">
        <v>1858</v>
      </c>
      <c r="G753" s="81">
        <v>35681</v>
      </c>
      <c r="H753" s="82">
        <f t="shared" ca="1" si="11"/>
        <v>13</v>
      </c>
      <c r="I753" s="83" t="s">
        <v>1859</v>
      </c>
      <c r="J753" s="84">
        <v>63670</v>
      </c>
      <c r="K753" s="85">
        <v>5</v>
      </c>
    </row>
    <row r="754" spans="1:14" x14ac:dyDescent="0.2">
      <c r="A754" s="74" t="s">
        <v>69</v>
      </c>
      <c r="B754" s="79" t="s">
        <v>1850</v>
      </c>
      <c r="C754" s="74" t="s">
        <v>1881</v>
      </c>
      <c r="D754" s="80">
        <v>797985708</v>
      </c>
      <c r="E754" s="80">
        <v>9193578185</v>
      </c>
      <c r="F754" s="74" t="s">
        <v>1858</v>
      </c>
      <c r="G754" s="81">
        <v>35763</v>
      </c>
      <c r="H754" s="82">
        <f t="shared" ca="1" si="11"/>
        <v>12</v>
      </c>
      <c r="I754" s="83" t="s">
        <v>1860</v>
      </c>
      <c r="J754" s="84">
        <v>40680</v>
      </c>
      <c r="K754" s="85">
        <v>5</v>
      </c>
    </row>
    <row r="755" spans="1:14" x14ac:dyDescent="0.2">
      <c r="A755" s="74" t="s">
        <v>67</v>
      </c>
      <c r="B755" s="79" t="s">
        <v>156</v>
      </c>
      <c r="C755" s="74" t="s">
        <v>1881</v>
      </c>
      <c r="D755" s="80">
        <v>443926890</v>
      </c>
      <c r="E755" s="80">
        <v>2524411859</v>
      </c>
      <c r="F755" s="74" t="s">
        <v>1858</v>
      </c>
      <c r="G755" s="81">
        <v>36374</v>
      </c>
      <c r="H755" s="82">
        <f t="shared" ca="1" si="11"/>
        <v>11</v>
      </c>
      <c r="I755" s="83" t="s">
        <v>1863</v>
      </c>
      <c r="J755" s="84">
        <v>42800</v>
      </c>
      <c r="K755" s="85">
        <v>5</v>
      </c>
    </row>
    <row r="756" spans="1:14" x14ac:dyDescent="0.2">
      <c r="A756" s="74" t="s">
        <v>70</v>
      </c>
      <c r="B756" s="79" t="s">
        <v>26</v>
      </c>
      <c r="C756" s="74" t="s">
        <v>1881</v>
      </c>
      <c r="D756" s="80">
        <v>106099892</v>
      </c>
      <c r="E756" s="80">
        <v>9194436681</v>
      </c>
      <c r="F756" s="74" t="s">
        <v>1857</v>
      </c>
      <c r="G756" s="81">
        <v>39409</v>
      </c>
      <c r="H756" s="82">
        <f t="shared" ca="1" si="11"/>
        <v>2</v>
      </c>
      <c r="I756" s="83"/>
      <c r="J756" s="84">
        <v>66132</v>
      </c>
      <c r="K756" s="85">
        <v>4</v>
      </c>
    </row>
    <row r="757" spans="1:14" x14ac:dyDescent="0.2">
      <c r="A757" s="74" t="s">
        <v>32</v>
      </c>
      <c r="B757" s="79" t="s">
        <v>28</v>
      </c>
      <c r="C757" s="74" t="s">
        <v>1191</v>
      </c>
      <c r="D757" s="80">
        <v>183135788</v>
      </c>
      <c r="E757" s="80">
        <v>2521198851</v>
      </c>
      <c r="F757" s="74" t="s">
        <v>1857</v>
      </c>
      <c r="G757" s="81">
        <v>32693</v>
      </c>
      <c r="H757" s="82">
        <f t="shared" ca="1" si="11"/>
        <v>21</v>
      </c>
      <c r="I757" s="83"/>
      <c r="J757" s="84">
        <v>60760</v>
      </c>
      <c r="K757" s="85">
        <v>2</v>
      </c>
    </row>
    <row r="758" spans="1:14" x14ac:dyDescent="0.2">
      <c r="A758" s="74" t="s">
        <v>74</v>
      </c>
      <c r="B758" s="79" t="s">
        <v>28</v>
      </c>
      <c r="C758" s="74" t="s">
        <v>1191</v>
      </c>
      <c r="D758" s="80">
        <v>978092408</v>
      </c>
      <c r="E758" s="80">
        <v>9191888279</v>
      </c>
      <c r="F758" s="74" t="s">
        <v>1857</v>
      </c>
      <c r="G758" s="81">
        <v>33215</v>
      </c>
      <c r="H758" s="82">
        <f t="shared" ca="1" si="11"/>
        <v>19</v>
      </c>
      <c r="I758" s="83"/>
      <c r="J758" s="84">
        <v>64720</v>
      </c>
      <c r="K758" s="85">
        <v>5</v>
      </c>
    </row>
    <row r="759" spans="1:14" x14ac:dyDescent="0.2">
      <c r="A759" s="74" t="s">
        <v>74</v>
      </c>
      <c r="B759" s="79" t="s">
        <v>28</v>
      </c>
      <c r="C759" s="74" t="s">
        <v>1191</v>
      </c>
      <c r="D759" s="80">
        <v>978092408</v>
      </c>
      <c r="E759" s="80">
        <v>9191888279</v>
      </c>
      <c r="F759" s="74" t="s">
        <v>1857</v>
      </c>
      <c r="G759" s="81">
        <v>33215</v>
      </c>
      <c r="H759" s="82">
        <f t="shared" ca="1" si="11"/>
        <v>19</v>
      </c>
      <c r="I759" s="83"/>
      <c r="J759" s="84">
        <v>64720</v>
      </c>
      <c r="K759" s="85">
        <v>5</v>
      </c>
    </row>
    <row r="760" spans="1:14" x14ac:dyDescent="0.2">
      <c r="A760" s="74" t="s">
        <v>72</v>
      </c>
      <c r="B760" s="79" t="s">
        <v>156</v>
      </c>
      <c r="C760" s="74" t="s">
        <v>1191</v>
      </c>
      <c r="D760" s="80">
        <v>495372474</v>
      </c>
      <c r="E760" s="80">
        <v>9194137278</v>
      </c>
      <c r="F760" s="74" t="s">
        <v>1861</v>
      </c>
      <c r="G760" s="81">
        <v>35247</v>
      </c>
      <c r="H760" s="82">
        <f t="shared" ca="1" si="11"/>
        <v>14</v>
      </c>
      <c r="I760" s="83" t="s">
        <v>1859</v>
      </c>
      <c r="J760" s="84">
        <v>31250</v>
      </c>
      <c r="K760" s="85">
        <v>2</v>
      </c>
      <c r="M760" s="91"/>
      <c r="N760" s="86"/>
    </row>
    <row r="761" spans="1:14" x14ac:dyDescent="0.2">
      <c r="A761" s="74" t="s">
        <v>73</v>
      </c>
      <c r="B761" s="79" t="s">
        <v>25</v>
      </c>
      <c r="C761" s="74" t="s">
        <v>1191</v>
      </c>
      <c r="D761" s="80">
        <v>383616821</v>
      </c>
      <c r="E761" s="80">
        <v>2524989537</v>
      </c>
      <c r="F761" s="74" t="s">
        <v>1858</v>
      </c>
      <c r="G761" s="81">
        <v>39074</v>
      </c>
      <c r="H761" s="82">
        <f t="shared" ca="1" si="11"/>
        <v>3</v>
      </c>
      <c r="I761" s="83" t="s">
        <v>1859</v>
      </c>
      <c r="J761" s="84">
        <v>46680</v>
      </c>
      <c r="K761" s="85">
        <v>1</v>
      </c>
      <c r="M761" s="91"/>
      <c r="N761" s="86"/>
    </row>
    <row r="762" spans="1:14" x14ac:dyDescent="0.2">
      <c r="A762" s="74" t="s">
        <v>75</v>
      </c>
      <c r="B762" s="79" t="s">
        <v>156</v>
      </c>
      <c r="C762" s="74" t="s">
        <v>1191</v>
      </c>
      <c r="D762" s="80">
        <v>827277063</v>
      </c>
      <c r="E762" s="80">
        <v>2528873234</v>
      </c>
      <c r="F762" s="74" t="s">
        <v>1864</v>
      </c>
      <c r="G762" s="81">
        <v>39233</v>
      </c>
      <c r="H762" s="82">
        <f t="shared" ca="1" si="11"/>
        <v>3</v>
      </c>
      <c r="I762" s="83"/>
      <c r="J762" s="84">
        <v>19044</v>
      </c>
      <c r="K762" s="85">
        <v>1</v>
      </c>
    </row>
  </sheetData>
  <phoneticPr fontId="8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40"/>
  </sheetPr>
  <dimension ref="A1:M31"/>
  <sheetViews>
    <sheetView zoomScale="115" workbookViewId="0">
      <selection activeCell="A19" sqref="A19"/>
    </sheetView>
  </sheetViews>
  <sheetFormatPr defaultColWidth="8.85546875" defaultRowHeight="12.75" x14ac:dyDescent="0.2"/>
  <cols>
    <col min="1" max="1" width="10" style="178" bestFit="1" customWidth="1"/>
    <col min="2" max="13" width="7.5703125" style="97" bestFit="1" customWidth="1"/>
    <col min="14" max="16384" width="8.85546875" style="97"/>
  </cols>
  <sheetData>
    <row r="1" spans="1:13" ht="59.25" x14ac:dyDescent="0.2">
      <c r="A1" s="246" t="s">
        <v>1849</v>
      </c>
      <c r="B1" s="264" t="s">
        <v>600</v>
      </c>
      <c r="C1" s="264" t="s">
        <v>601</v>
      </c>
      <c r="D1" s="264" t="s">
        <v>602</v>
      </c>
      <c r="E1" s="264" t="s">
        <v>603</v>
      </c>
      <c r="F1" s="264" t="s">
        <v>1370</v>
      </c>
      <c r="G1" s="264" t="s">
        <v>604</v>
      </c>
      <c r="H1" s="264" t="s">
        <v>596</v>
      </c>
      <c r="I1" s="264" t="s">
        <v>2309</v>
      </c>
      <c r="J1" s="264" t="s">
        <v>597</v>
      </c>
      <c r="K1" s="264" t="s">
        <v>598</v>
      </c>
      <c r="L1" s="264" t="s">
        <v>605</v>
      </c>
      <c r="M1" s="264" t="s">
        <v>599</v>
      </c>
    </row>
    <row r="2" spans="1:13" x14ac:dyDescent="0.2">
      <c r="A2" s="247">
        <v>315799685</v>
      </c>
      <c r="B2" s="170">
        <v>50140</v>
      </c>
      <c r="C2" s="170">
        <v>31480</v>
      </c>
      <c r="D2" s="170">
        <v>30740</v>
      </c>
      <c r="E2" s="170">
        <v>40190</v>
      </c>
      <c r="F2" s="170">
        <v>41240</v>
      </c>
      <c r="G2" s="170">
        <v>45260</v>
      </c>
      <c r="H2" s="170">
        <v>28925</v>
      </c>
      <c r="I2" s="170">
        <v>47291</v>
      </c>
      <c r="J2" s="170">
        <v>71131</v>
      </c>
      <c r="K2" s="170">
        <v>39194</v>
      </c>
      <c r="L2" s="170">
        <v>40420</v>
      </c>
      <c r="M2" s="171">
        <v>39556</v>
      </c>
    </row>
    <row r="3" spans="1:13" x14ac:dyDescent="0.2">
      <c r="A3" s="247">
        <v>320210296</v>
      </c>
      <c r="B3" s="170">
        <v>38830</v>
      </c>
      <c r="C3" s="170">
        <v>47830</v>
      </c>
      <c r="D3" s="170">
        <v>36620</v>
      </c>
      <c r="E3" s="170">
        <v>57190</v>
      </c>
      <c r="F3" s="170">
        <v>64070</v>
      </c>
      <c r="G3" s="170">
        <v>56930</v>
      </c>
      <c r="H3" s="170">
        <v>23322</v>
      </c>
      <c r="I3" s="170">
        <v>44876</v>
      </c>
      <c r="J3" s="170">
        <v>78460</v>
      </c>
      <c r="K3" s="170">
        <v>33293</v>
      </c>
      <c r="L3" s="170">
        <v>65590</v>
      </c>
      <c r="M3" s="171">
        <v>65770</v>
      </c>
    </row>
    <row r="4" spans="1:13" x14ac:dyDescent="0.2">
      <c r="A4" s="247">
        <v>616942954</v>
      </c>
      <c r="B4" s="170">
        <v>81600</v>
      </c>
      <c r="C4" s="170">
        <v>76310</v>
      </c>
      <c r="D4" s="170">
        <v>76920</v>
      </c>
      <c r="E4" s="170">
        <v>57110</v>
      </c>
      <c r="F4" s="170">
        <v>48750</v>
      </c>
      <c r="G4" s="170">
        <v>70990</v>
      </c>
      <c r="H4" s="170">
        <v>27350</v>
      </c>
      <c r="I4" s="170">
        <v>27490</v>
      </c>
      <c r="J4" s="170">
        <v>69602</v>
      </c>
      <c r="K4" s="170">
        <v>44795</v>
      </c>
      <c r="L4" s="170">
        <v>53080</v>
      </c>
      <c r="M4" s="171">
        <v>45200</v>
      </c>
    </row>
    <row r="5" spans="1:13" x14ac:dyDescent="0.2">
      <c r="A5" s="247">
        <v>168091468</v>
      </c>
      <c r="B5" s="170">
        <v>57380</v>
      </c>
      <c r="C5" s="170">
        <v>59810</v>
      </c>
      <c r="D5" s="170">
        <v>78690</v>
      </c>
      <c r="E5" s="170">
        <v>65430</v>
      </c>
      <c r="F5" s="170">
        <v>48400</v>
      </c>
      <c r="G5" s="170">
        <v>78850</v>
      </c>
      <c r="H5" s="170">
        <v>28064</v>
      </c>
      <c r="I5" s="170">
        <v>45109</v>
      </c>
      <c r="J5" s="170">
        <v>62960</v>
      </c>
      <c r="K5" s="170">
        <v>33410</v>
      </c>
      <c r="L5" s="170">
        <v>62920</v>
      </c>
      <c r="M5" s="171">
        <v>45296</v>
      </c>
    </row>
    <row r="6" spans="1:13" x14ac:dyDescent="0.2">
      <c r="A6" s="247">
        <v>171305008</v>
      </c>
      <c r="B6" s="170">
        <v>47920</v>
      </c>
      <c r="C6" s="170">
        <v>54760</v>
      </c>
      <c r="D6" s="170">
        <v>53670</v>
      </c>
      <c r="E6" s="170">
        <v>52390</v>
      </c>
      <c r="F6" s="170">
        <v>47450</v>
      </c>
      <c r="G6" s="170">
        <v>48320</v>
      </c>
      <c r="H6" s="170">
        <v>18881</v>
      </c>
      <c r="I6" s="170">
        <v>49582</v>
      </c>
      <c r="J6" s="170">
        <v>57386</v>
      </c>
      <c r="K6" s="170">
        <v>47494</v>
      </c>
      <c r="L6" s="170">
        <v>48840</v>
      </c>
      <c r="M6" s="171">
        <v>52867</v>
      </c>
    </row>
    <row r="7" spans="1:13" x14ac:dyDescent="0.2">
      <c r="A7" s="247">
        <v>962376407</v>
      </c>
      <c r="B7" s="170">
        <v>42180</v>
      </c>
      <c r="C7" s="170">
        <v>48020</v>
      </c>
      <c r="D7" s="170">
        <v>49660</v>
      </c>
      <c r="E7" s="170">
        <v>32860</v>
      </c>
      <c r="F7" s="170">
        <v>56910</v>
      </c>
      <c r="G7" s="170">
        <v>33430</v>
      </c>
      <c r="H7" s="170">
        <v>28811</v>
      </c>
      <c r="I7" s="170">
        <v>26641</v>
      </c>
      <c r="J7" s="170">
        <v>56574</v>
      </c>
      <c r="K7" s="170">
        <v>23965</v>
      </c>
      <c r="L7" s="170">
        <v>38740</v>
      </c>
      <c r="M7" s="171">
        <v>26836</v>
      </c>
    </row>
    <row r="8" spans="1:13" x14ac:dyDescent="0.2">
      <c r="A8" s="247">
        <v>791933789</v>
      </c>
      <c r="B8" s="170">
        <v>44040</v>
      </c>
      <c r="C8" s="170">
        <v>35510</v>
      </c>
      <c r="D8" s="170">
        <v>47920</v>
      </c>
      <c r="E8" s="170">
        <v>37680</v>
      </c>
      <c r="F8" s="170">
        <v>58660</v>
      </c>
      <c r="G8" s="170">
        <v>39510</v>
      </c>
      <c r="H8" s="170">
        <v>21452</v>
      </c>
      <c r="I8" s="170">
        <v>43764</v>
      </c>
      <c r="J8" s="170">
        <v>79891</v>
      </c>
      <c r="K8" s="170">
        <v>22399</v>
      </c>
      <c r="L8" s="170">
        <v>49620</v>
      </c>
      <c r="M8" s="171">
        <v>21810</v>
      </c>
    </row>
    <row r="9" spans="1:13" x14ac:dyDescent="0.2">
      <c r="A9" s="247">
        <v>214087341</v>
      </c>
      <c r="B9" s="170">
        <v>59090</v>
      </c>
      <c r="C9" s="170">
        <v>35120</v>
      </c>
      <c r="D9" s="170">
        <v>87950</v>
      </c>
      <c r="E9" s="170">
        <v>68750</v>
      </c>
      <c r="F9" s="170">
        <v>46070</v>
      </c>
      <c r="G9" s="170">
        <v>29670</v>
      </c>
      <c r="H9" s="170">
        <v>24110</v>
      </c>
      <c r="I9" s="170">
        <v>43795</v>
      </c>
      <c r="J9" s="170">
        <v>58691</v>
      </c>
      <c r="K9" s="170">
        <v>45438</v>
      </c>
      <c r="L9" s="170">
        <v>35320</v>
      </c>
      <c r="M9" s="171">
        <v>59406</v>
      </c>
    </row>
    <row r="10" spans="1:13" x14ac:dyDescent="0.2">
      <c r="A10" s="247">
        <v>436255717</v>
      </c>
      <c r="B10" s="170">
        <v>66130</v>
      </c>
      <c r="C10" s="170">
        <v>68540</v>
      </c>
      <c r="D10" s="170">
        <v>81640</v>
      </c>
      <c r="E10" s="170">
        <v>81310</v>
      </c>
      <c r="F10" s="170">
        <v>61700</v>
      </c>
      <c r="G10" s="170">
        <v>85780</v>
      </c>
      <c r="H10" s="170">
        <v>21530</v>
      </c>
      <c r="I10" s="170">
        <v>46280</v>
      </c>
      <c r="J10" s="170">
        <v>65578</v>
      </c>
      <c r="K10" s="170">
        <v>34716</v>
      </c>
      <c r="L10" s="170">
        <v>38850</v>
      </c>
      <c r="M10" s="171">
        <v>46747</v>
      </c>
    </row>
    <row r="11" spans="1:13" x14ac:dyDescent="0.2">
      <c r="A11" s="247">
        <v>127272864</v>
      </c>
      <c r="B11" s="170">
        <v>62190</v>
      </c>
      <c r="C11" s="170">
        <v>55860</v>
      </c>
      <c r="D11" s="170">
        <v>54810</v>
      </c>
      <c r="E11" s="170">
        <v>57810</v>
      </c>
      <c r="F11" s="170">
        <v>49570</v>
      </c>
      <c r="G11" s="170">
        <v>54220</v>
      </c>
      <c r="H11" s="170">
        <v>22241</v>
      </c>
      <c r="I11" s="170">
        <v>50576</v>
      </c>
      <c r="J11" s="170">
        <v>68072</v>
      </c>
      <c r="K11" s="170">
        <v>47804</v>
      </c>
      <c r="L11" s="170">
        <v>49130</v>
      </c>
      <c r="M11" s="171">
        <v>22500</v>
      </c>
    </row>
    <row r="12" spans="1:13" x14ac:dyDescent="0.2">
      <c r="A12" s="247">
        <v>189662929</v>
      </c>
      <c r="B12" s="170">
        <v>64990</v>
      </c>
      <c r="C12" s="170">
        <v>24640</v>
      </c>
      <c r="D12" s="170">
        <v>55600</v>
      </c>
      <c r="E12" s="170">
        <v>82200</v>
      </c>
      <c r="F12" s="170">
        <v>53150</v>
      </c>
      <c r="G12" s="170">
        <v>52210</v>
      </c>
      <c r="H12" s="170">
        <v>26303</v>
      </c>
      <c r="I12" s="170">
        <v>27918</v>
      </c>
      <c r="J12" s="170">
        <v>69637</v>
      </c>
      <c r="K12" s="170">
        <v>27472</v>
      </c>
      <c r="L12" s="170">
        <v>36620</v>
      </c>
      <c r="M12" s="171">
        <v>27598</v>
      </c>
    </row>
    <row r="13" spans="1:13" x14ac:dyDescent="0.2">
      <c r="A13" s="247">
        <v>745477563</v>
      </c>
      <c r="B13" s="170">
        <v>42240</v>
      </c>
      <c r="C13" s="170">
        <v>58220</v>
      </c>
      <c r="D13" s="170">
        <v>45490</v>
      </c>
      <c r="E13" s="170">
        <v>35570</v>
      </c>
      <c r="F13" s="170">
        <v>69580</v>
      </c>
      <c r="G13" s="170">
        <v>33610</v>
      </c>
      <c r="H13" s="170">
        <v>18714</v>
      </c>
      <c r="I13" s="170">
        <v>25338</v>
      </c>
      <c r="J13" s="170">
        <v>72311</v>
      </c>
      <c r="K13" s="170">
        <v>29641</v>
      </c>
      <c r="L13" s="170">
        <v>81260</v>
      </c>
      <c r="M13" s="171">
        <v>81443</v>
      </c>
    </row>
    <row r="14" spans="1:13" x14ac:dyDescent="0.2">
      <c r="A14" s="247">
        <v>801319419</v>
      </c>
      <c r="B14" s="170">
        <v>43240</v>
      </c>
      <c r="C14" s="170">
        <v>86140</v>
      </c>
      <c r="D14" s="170">
        <v>83290</v>
      </c>
      <c r="E14" s="170">
        <v>63680</v>
      </c>
      <c r="F14" s="170">
        <v>78040</v>
      </c>
      <c r="G14" s="170">
        <v>52210</v>
      </c>
      <c r="H14" s="170">
        <v>26812</v>
      </c>
      <c r="I14" s="170">
        <v>28819</v>
      </c>
      <c r="J14" s="170">
        <v>64588</v>
      </c>
      <c r="K14" s="170">
        <v>29650</v>
      </c>
      <c r="L14" s="170">
        <v>30190</v>
      </c>
      <c r="M14" s="171">
        <v>30059</v>
      </c>
    </row>
    <row r="15" spans="1:13" x14ac:dyDescent="0.2">
      <c r="A15" s="247">
        <v>200808696</v>
      </c>
      <c r="B15" s="170">
        <v>42160</v>
      </c>
      <c r="C15" s="170">
        <v>44320</v>
      </c>
      <c r="D15" s="170">
        <v>43010</v>
      </c>
      <c r="E15" s="170">
        <v>30840</v>
      </c>
      <c r="F15" s="170">
        <v>59290</v>
      </c>
      <c r="G15" s="170">
        <v>79120</v>
      </c>
      <c r="H15" s="170">
        <v>18716</v>
      </c>
      <c r="I15" s="170">
        <v>28703</v>
      </c>
      <c r="J15" s="170">
        <v>70054</v>
      </c>
      <c r="K15" s="170">
        <v>22062</v>
      </c>
      <c r="L15" s="170">
        <v>57630</v>
      </c>
      <c r="M15" s="171">
        <v>29089</v>
      </c>
    </row>
    <row r="16" spans="1:13" x14ac:dyDescent="0.2">
      <c r="A16" s="247">
        <v>414079525</v>
      </c>
      <c r="B16" s="170">
        <v>42840</v>
      </c>
      <c r="C16" s="170">
        <v>93010</v>
      </c>
      <c r="D16" s="170">
        <v>75500</v>
      </c>
      <c r="E16" s="170">
        <v>67300</v>
      </c>
      <c r="F16" s="170">
        <v>96140</v>
      </c>
      <c r="G16" s="170">
        <v>51730</v>
      </c>
      <c r="H16" s="170">
        <v>29565</v>
      </c>
      <c r="I16" s="170">
        <v>52166</v>
      </c>
      <c r="J16" s="170">
        <v>70947</v>
      </c>
      <c r="K16" s="170">
        <v>49277</v>
      </c>
      <c r="L16" s="170">
        <v>76210</v>
      </c>
      <c r="M16" s="171">
        <v>43019</v>
      </c>
    </row>
    <row r="17" spans="1:13" x14ac:dyDescent="0.2">
      <c r="A17" s="247">
        <v>528721351</v>
      </c>
      <c r="B17" s="170">
        <v>27760</v>
      </c>
      <c r="C17" s="170">
        <v>29790</v>
      </c>
      <c r="D17" s="170">
        <v>76810</v>
      </c>
      <c r="E17" s="170">
        <v>75400</v>
      </c>
      <c r="F17" s="170">
        <v>72900</v>
      </c>
      <c r="G17" s="170">
        <v>32080</v>
      </c>
      <c r="H17" s="170">
        <v>29927</v>
      </c>
      <c r="I17" s="170">
        <v>37851</v>
      </c>
      <c r="J17" s="170">
        <v>69847</v>
      </c>
      <c r="K17" s="170">
        <v>25718</v>
      </c>
      <c r="L17" s="170">
        <v>64040</v>
      </c>
      <c r="M17" s="171">
        <v>73054</v>
      </c>
    </row>
    <row r="18" spans="1:13" x14ac:dyDescent="0.2">
      <c r="A18" s="247">
        <v>339877621</v>
      </c>
      <c r="B18" s="170">
        <v>38520</v>
      </c>
      <c r="C18" s="170">
        <v>29200</v>
      </c>
      <c r="D18" s="170">
        <v>44220</v>
      </c>
      <c r="E18" s="170">
        <v>34140</v>
      </c>
      <c r="F18" s="170">
        <v>51710</v>
      </c>
      <c r="G18" s="170">
        <v>30280</v>
      </c>
      <c r="H18" s="170">
        <v>29753</v>
      </c>
      <c r="I18" s="170">
        <v>55303</v>
      </c>
      <c r="J18" s="170">
        <v>65320</v>
      </c>
      <c r="K18" s="170">
        <v>26055</v>
      </c>
      <c r="L18" s="170">
        <v>42310</v>
      </c>
      <c r="M18" s="171">
        <v>34261</v>
      </c>
    </row>
    <row r="19" spans="1:13" x14ac:dyDescent="0.2">
      <c r="A19" s="247">
        <v>634479614</v>
      </c>
      <c r="B19" s="170">
        <v>25420</v>
      </c>
      <c r="C19" s="170">
        <v>44280</v>
      </c>
      <c r="D19" s="170">
        <v>74050</v>
      </c>
      <c r="E19" s="170">
        <v>62170</v>
      </c>
      <c r="F19" s="170">
        <v>49780</v>
      </c>
      <c r="G19" s="170">
        <v>45330</v>
      </c>
      <c r="H19" s="170">
        <v>19759</v>
      </c>
      <c r="I19" s="170">
        <v>49438</v>
      </c>
      <c r="J19" s="170">
        <v>60282</v>
      </c>
      <c r="K19" s="170">
        <v>42818</v>
      </c>
      <c r="L19" s="170">
        <v>80240</v>
      </c>
      <c r="M19" s="171">
        <v>45768</v>
      </c>
    </row>
    <row r="20" spans="1:13" x14ac:dyDescent="0.2">
      <c r="A20" s="247">
        <v>330054546</v>
      </c>
      <c r="B20" s="170">
        <v>38080</v>
      </c>
      <c r="C20" s="170">
        <v>47540</v>
      </c>
      <c r="D20" s="170">
        <v>43000</v>
      </c>
      <c r="E20" s="170">
        <v>30370</v>
      </c>
      <c r="F20" s="170">
        <v>48510</v>
      </c>
      <c r="G20" s="170">
        <v>36810</v>
      </c>
      <c r="H20" s="170">
        <v>19945</v>
      </c>
      <c r="I20" s="170">
        <v>47022</v>
      </c>
      <c r="J20" s="170">
        <v>76988</v>
      </c>
      <c r="K20" s="170">
        <v>36633</v>
      </c>
      <c r="L20" s="170">
        <v>47210</v>
      </c>
      <c r="M20" s="171">
        <v>38340</v>
      </c>
    </row>
    <row r="21" spans="1:13" x14ac:dyDescent="0.2">
      <c r="A21" s="247">
        <v>792635239</v>
      </c>
      <c r="B21" s="170">
        <v>30390</v>
      </c>
      <c r="C21" s="170">
        <v>54140</v>
      </c>
      <c r="D21" s="170">
        <v>29140</v>
      </c>
      <c r="E21" s="170">
        <v>36110</v>
      </c>
      <c r="F21" s="170">
        <v>41810</v>
      </c>
      <c r="G21" s="170">
        <v>42090</v>
      </c>
      <c r="H21" s="170">
        <v>19837</v>
      </c>
      <c r="I21" s="170">
        <v>49841</v>
      </c>
      <c r="J21" s="170">
        <v>58808</v>
      </c>
      <c r="K21" s="170">
        <v>27551</v>
      </c>
      <c r="L21" s="170">
        <v>60240</v>
      </c>
      <c r="M21" s="171">
        <v>36547</v>
      </c>
    </row>
    <row r="22" spans="1:13" x14ac:dyDescent="0.2">
      <c r="A22" s="247">
        <v>312344996</v>
      </c>
      <c r="B22" s="170">
        <v>41970</v>
      </c>
      <c r="C22" s="170">
        <v>27330</v>
      </c>
      <c r="D22" s="170">
        <v>31520</v>
      </c>
      <c r="E22" s="170">
        <v>49130</v>
      </c>
      <c r="F22" s="170">
        <v>42540</v>
      </c>
      <c r="G22" s="170">
        <v>49340</v>
      </c>
      <c r="H22" s="170">
        <v>26994</v>
      </c>
      <c r="I22" s="170">
        <v>42994</v>
      </c>
      <c r="J22" s="170">
        <v>79884</v>
      </c>
      <c r="K22" s="170">
        <v>38277</v>
      </c>
      <c r="L22" s="170">
        <v>49920</v>
      </c>
      <c r="M22" s="171">
        <v>49778</v>
      </c>
    </row>
    <row r="23" spans="1:13" x14ac:dyDescent="0.2">
      <c r="A23" s="247">
        <v>436568477</v>
      </c>
      <c r="B23" s="170">
        <v>78150</v>
      </c>
      <c r="C23" s="170">
        <v>73570</v>
      </c>
      <c r="D23" s="170">
        <v>69400</v>
      </c>
      <c r="E23" s="170">
        <v>62660</v>
      </c>
      <c r="F23" s="170">
        <v>29040</v>
      </c>
      <c r="G23" s="170">
        <v>52180</v>
      </c>
      <c r="H23" s="170">
        <v>26744</v>
      </c>
      <c r="I23" s="170">
        <v>41373</v>
      </c>
      <c r="J23" s="170">
        <v>57757</v>
      </c>
      <c r="K23" s="170">
        <v>48117</v>
      </c>
      <c r="L23" s="170">
        <v>34160</v>
      </c>
      <c r="M23" s="171">
        <v>41731</v>
      </c>
    </row>
    <row r="24" spans="1:13" x14ac:dyDescent="0.2">
      <c r="A24" s="247">
        <v>640644188</v>
      </c>
      <c r="B24" s="170">
        <v>80610</v>
      </c>
      <c r="C24" s="170">
        <v>59970</v>
      </c>
      <c r="D24" s="170">
        <v>58660</v>
      </c>
      <c r="E24" s="170">
        <v>68140</v>
      </c>
      <c r="F24" s="170">
        <v>49220</v>
      </c>
      <c r="G24" s="170">
        <v>79940</v>
      </c>
      <c r="H24" s="170">
        <v>26623</v>
      </c>
      <c r="I24" s="170">
        <v>40138</v>
      </c>
      <c r="J24" s="170">
        <v>80446</v>
      </c>
      <c r="K24" s="170">
        <v>37931</v>
      </c>
      <c r="L24" s="170">
        <v>79650</v>
      </c>
      <c r="M24" s="171">
        <v>80178</v>
      </c>
    </row>
    <row r="25" spans="1:13" x14ac:dyDescent="0.2">
      <c r="A25" s="247">
        <v>968062045</v>
      </c>
      <c r="B25" s="170">
        <v>92100</v>
      </c>
      <c r="C25" s="170">
        <v>70780</v>
      </c>
      <c r="D25" s="170">
        <v>34230</v>
      </c>
      <c r="E25" s="170">
        <v>60630</v>
      </c>
      <c r="F25" s="170">
        <v>37930</v>
      </c>
      <c r="G25" s="170">
        <v>63040</v>
      </c>
      <c r="H25" s="170">
        <v>24557</v>
      </c>
      <c r="I25" s="170">
        <v>24076</v>
      </c>
      <c r="J25" s="170">
        <v>65932</v>
      </c>
      <c r="K25" s="170">
        <v>30488</v>
      </c>
      <c r="L25" s="170">
        <v>34640</v>
      </c>
      <c r="M25" s="171">
        <v>63405</v>
      </c>
    </row>
    <row r="26" spans="1:13" x14ac:dyDescent="0.2">
      <c r="A26" s="247">
        <v>992431407</v>
      </c>
      <c r="B26" s="170">
        <v>29170</v>
      </c>
      <c r="C26" s="170">
        <v>53290</v>
      </c>
      <c r="D26" s="170">
        <v>33540</v>
      </c>
      <c r="E26" s="170">
        <v>50530</v>
      </c>
      <c r="F26" s="170">
        <v>60110</v>
      </c>
      <c r="G26" s="170">
        <v>36960</v>
      </c>
      <c r="H26" s="170">
        <v>22829</v>
      </c>
      <c r="I26" s="170">
        <v>41398</v>
      </c>
      <c r="J26" s="170">
        <v>78685</v>
      </c>
      <c r="K26" s="170">
        <v>46748</v>
      </c>
      <c r="L26" s="170">
        <v>60890</v>
      </c>
      <c r="M26" s="171">
        <v>37271</v>
      </c>
    </row>
    <row r="27" spans="1:13" x14ac:dyDescent="0.2">
      <c r="A27" s="247">
        <v>352116680</v>
      </c>
      <c r="B27" s="170">
        <v>64260</v>
      </c>
      <c r="C27" s="170">
        <v>38910</v>
      </c>
      <c r="D27" s="170">
        <v>63050</v>
      </c>
      <c r="E27" s="170">
        <v>64640</v>
      </c>
      <c r="F27" s="170">
        <v>35970</v>
      </c>
      <c r="G27" s="170">
        <v>58450</v>
      </c>
      <c r="H27" s="170">
        <v>18884</v>
      </c>
      <c r="I27" s="170">
        <v>34397</v>
      </c>
      <c r="J27" s="170">
        <v>79290</v>
      </c>
      <c r="K27" s="170">
        <v>20314</v>
      </c>
      <c r="L27" s="170">
        <v>34030</v>
      </c>
      <c r="M27" s="171">
        <v>20451</v>
      </c>
    </row>
    <row r="28" spans="1:13" x14ac:dyDescent="0.2">
      <c r="A28" s="247">
        <v>843311439</v>
      </c>
      <c r="B28" s="170">
        <v>82950</v>
      </c>
      <c r="C28" s="170">
        <v>86770</v>
      </c>
      <c r="D28" s="170">
        <v>64730</v>
      </c>
      <c r="E28" s="170">
        <v>59370</v>
      </c>
      <c r="F28" s="170">
        <v>85700</v>
      </c>
      <c r="G28" s="170">
        <v>66700</v>
      </c>
      <c r="H28" s="170">
        <v>26533</v>
      </c>
      <c r="I28" s="170">
        <v>41450</v>
      </c>
      <c r="J28" s="170">
        <v>54997</v>
      </c>
      <c r="K28" s="170">
        <v>32605</v>
      </c>
      <c r="L28" s="170">
        <v>35550</v>
      </c>
      <c r="M28" s="171">
        <v>67078</v>
      </c>
    </row>
    <row r="29" spans="1:13" x14ac:dyDescent="0.2">
      <c r="A29" s="247">
        <v>767667563</v>
      </c>
      <c r="B29" s="170">
        <v>61920</v>
      </c>
      <c r="C29" s="170">
        <v>46660</v>
      </c>
      <c r="D29" s="170">
        <v>41650</v>
      </c>
      <c r="E29" s="170">
        <v>81820</v>
      </c>
      <c r="F29" s="170">
        <v>41660</v>
      </c>
      <c r="G29" s="170">
        <v>87920</v>
      </c>
      <c r="H29" s="170">
        <v>28580</v>
      </c>
      <c r="I29" s="170">
        <v>51822</v>
      </c>
      <c r="J29" s="170">
        <v>61785</v>
      </c>
      <c r="K29" s="170">
        <v>34931</v>
      </c>
      <c r="L29" s="170">
        <v>73720</v>
      </c>
      <c r="M29" s="171">
        <v>46973</v>
      </c>
    </row>
    <row r="30" spans="1:13" x14ac:dyDescent="0.2">
      <c r="A30" s="247">
        <v>655252582</v>
      </c>
      <c r="B30" s="170">
        <v>25720</v>
      </c>
      <c r="C30" s="170">
        <v>59660</v>
      </c>
      <c r="D30" s="170">
        <v>64460</v>
      </c>
      <c r="E30" s="170">
        <v>54910</v>
      </c>
      <c r="F30" s="170">
        <v>30950</v>
      </c>
      <c r="G30" s="170">
        <v>26740</v>
      </c>
      <c r="H30" s="170">
        <v>26588</v>
      </c>
      <c r="I30" s="170">
        <v>38478</v>
      </c>
      <c r="J30" s="170">
        <v>65542</v>
      </c>
      <c r="K30" s="170">
        <v>24797</v>
      </c>
      <c r="L30" s="170">
        <v>72260</v>
      </c>
      <c r="M30" s="171">
        <v>27009</v>
      </c>
    </row>
    <row r="31" spans="1:13" x14ac:dyDescent="0.2">
      <c r="A31" s="247">
        <v>575436292</v>
      </c>
      <c r="B31" s="170">
        <v>60160</v>
      </c>
      <c r="C31" s="170">
        <v>54380</v>
      </c>
      <c r="D31" s="170">
        <v>88520</v>
      </c>
      <c r="E31" s="170">
        <v>88760</v>
      </c>
      <c r="F31" s="170">
        <v>50660</v>
      </c>
      <c r="G31" s="170">
        <v>58140</v>
      </c>
      <c r="H31" s="170">
        <v>26920</v>
      </c>
      <c r="I31" s="170">
        <v>50694</v>
      </c>
      <c r="J31" s="170">
        <v>53800</v>
      </c>
      <c r="K31" s="170">
        <v>41278</v>
      </c>
      <c r="L31" s="170">
        <v>58510</v>
      </c>
      <c r="M31" s="171">
        <v>58378</v>
      </c>
    </row>
  </sheetData>
  <phoneticPr fontId="8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>
    <tabColor indexed="13"/>
  </sheetPr>
  <dimension ref="A1:R35"/>
  <sheetViews>
    <sheetView zoomScale="130" workbookViewId="0">
      <selection activeCell="A2" sqref="A2"/>
    </sheetView>
  </sheetViews>
  <sheetFormatPr defaultRowHeight="12.75" x14ac:dyDescent="0.2"/>
  <cols>
    <col min="1" max="1" width="19.5703125" style="97" customWidth="1"/>
    <col min="2" max="17" width="10.140625" style="97" bestFit="1" customWidth="1"/>
    <col min="18" max="18" width="11.7109375" style="97" bestFit="1" customWidth="1"/>
    <col min="19" max="16384" width="9.140625" style="97"/>
  </cols>
  <sheetData>
    <row r="1" spans="1:18" ht="21" x14ac:dyDescent="0.35">
      <c r="A1" s="197" t="s">
        <v>2869</v>
      </c>
      <c r="B1" s="107"/>
      <c r="C1" s="107"/>
      <c r="D1" s="107"/>
      <c r="E1" s="198"/>
      <c r="F1" s="107"/>
      <c r="G1" s="107"/>
      <c r="H1" s="107"/>
      <c r="I1" s="198"/>
      <c r="J1" s="107"/>
      <c r="K1" s="107"/>
      <c r="L1" s="107"/>
      <c r="M1" s="198"/>
      <c r="N1" s="107"/>
      <c r="O1" s="107"/>
      <c r="P1" s="107"/>
      <c r="Q1" s="198"/>
      <c r="R1" s="199"/>
    </row>
    <row r="2" spans="1:18" ht="15.75" x14ac:dyDescent="0.25">
      <c r="A2" s="200">
        <f>R35</f>
        <v>450288</v>
      </c>
      <c r="B2" s="107"/>
      <c r="C2" s="107"/>
      <c r="D2" s="107"/>
      <c r="E2" s="198"/>
      <c r="F2" s="107"/>
      <c r="G2" s="107"/>
      <c r="H2" s="107"/>
      <c r="I2" s="198"/>
      <c r="J2" s="107"/>
      <c r="K2" s="107"/>
      <c r="L2" s="107"/>
      <c r="M2" s="198"/>
      <c r="N2" s="107"/>
      <c r="O2" s="107"/>
      <c r="P2" s="107"/>
      <c r="Q2" s="198"/>
      <c r="R2" s="199"/>
    </row>
    <row r="3" spans="1:18" ht="13.5" thickBot="1" x14ac:dyDescent="0.25">
      <c r="A3" s="140"/>
      <c r="B3" s="201" t="s">
        <v>1827</v>
      </c>
      <c r="C3" s="201" t="s">
        <v>1828</v>
      </c>
      <c r="D3" s="201" t="s">
        <v>1829</v>
      </c>
      <c r="E3" s="202" t="s">
        <v>1666</v>
      </c>
      <c r="F3" s="201" t="s">
        <v>1830</v>
      </c>
      <c r="G3" s="201" t="s">
        <v>1831</v>
      </c>
      <c r="H3" s="201" t="s">
        <v>1832</v>
      </c>
      <c r="I3" s="202" t="s">
        <v>1667</v>
      </c>
      <c r="J3" s="201" t="s">
        <v>1735</v>
      </c>
      <c r="K3" s="201" t="s">
        <v>1736</v>
      </c>
      <c r="L3" s="201" t="s">
        <v>1737</v>
      </c>
      <c r="M3" s="202" t="s">
        <v>1668</v>
      </c>
      <c r="N3" s="201" t="s">
        <v>1738</v>
      </c>
      <c r="O3" s="201" t="s">
        <v>1739</v>
      </c>
      <c r="P3" s="201" t="s">
        <v>1740</v>
      </c>
      <c r="Q3" s="202" t="s">
        <v>1669</v>
      </c>
      <c r="R3" s="203" t="s">
        <v>1820</v>
      </c>
    </row>
    <row r="4" spans="1:18" x14ac:dyDescent="0.2">
      <c r="A4" s="204" t="s">
        <v>1670</v>
      </c>
      <c r="B4" s="205">
        <v>0.01</v>
      </c>
      <c r="C4" s="206"/>
      <c r="D4" s="206"/>
      <c r="E4" s="207"/>
      <c r="F4" s="208">
        <v>0.03</v>
      </c>
      <c r="G4" s="206"/>
      <c r="H4" s="206"/>
      <c r="I4" s="207"/>
      <c r="J4" s="208">
        <v>0.02</v>
      </c>
      <c r="K4" s="206"/>
      <c r="L4" s="206"/>
      <c r="M4" s="207"/>
      <c r="N4" s="208">
        <v>0.03</v>
      </c>
      <c r="O4" s="206"/>
      <c r="P4" s="206"/>
      <c r="Q4" s="207"/>
      <c r="R4" s="209"/>
    </row>
    <row r="5" spans="1:18" x14ac:dyDescent="0.2">
      <c r="A5" s="210" t="s">
        <v>1762</v>
      </c>
      <c r="B5" s="211">
        <v>137000</v>
      </c>
      <c r="C5" s="211">
        <f>ROUND(B5*(1+$B$4),-1)</f>
        <v>138370</v>
      </c>
      <c r="D5" s="211">
        <f>ROUND(C5*(1+$B$4),-1)</f>
        <v>139750</v>
      </c>
      <c r="E5" s="212">
        <f>SUM(B5:D5)</f>
        <v>415120</v>
      </c>
      <c r="F5" s="211">
        <f>ROUND(D5*(1+$F$4),-1)</f>
        <v>143940</v>
      </c>
      <c r="G5" s="211">
        <f>ROUND(F5*(1+$F$4),-1)</f>
        <v>148260</v>
      </c>
      <c r="H5" s="211">
        <f>ROUND(G5*(1+$F$4),-1)</f>
        <v>152710</v>
      </c>
      <c r="I5" s="212">
        <f>SUM(F5:H5)</f>
        <v>444910</v>
      </c>
      <c r="J5" s="211">
        <f>ROUND(H5*(1+$J$4),-1)</f>
        <v>155760</v>
      </c>
      <c r="K5" s="211">
        <f>ROUND(J5*(1+$J$4),-1)</f>
        <v>158880</v>
      </c>
      <c r="L5" s="211">
        <f>ROUND(K5*(1+$J$4),-1)</f>
        <v>162060</v>
      </c>
      <c r="M5" s="212">
        <f>SUM(J5:L5)</f>
        <v>476700</v>
      </c>
      <c r="N5" s="211">
        <f>ROUND(L5*(1+$N$4),-1)</f>
        <v>166920</v>
      </c>
      <c r="O5" s="211">
        <f>ROUND(N5*(1+$N$4),-1)</f>
        <v>171930</v>
      </c>
      <c r="P5" s="211">
        <f>ROUND(O5*(1+$N$4),-1)</f>
        <v>177090</v>
      </c>
      <c r="Q5" s="212">
        <f>SUM(N5:P5)</f>
        <v>515940</v>
      </c>
      <c r="R5" s="213">
        <f>SUBTOTAL(9,E5,I5,M5,Q5)</f>
        <v>1852670</v>
      </c>
    </row>
    <row r="6" spans="1:18" x14ac:dyDescent="0.2">
      <c r="A6" s="210" t="s">
        <v>1764</v>
      </c>
      <c r="B6" s="214">
        <v>26700</v>
      </c>
      <c r="C6" s="214">
        <f>ROUND(B6*(1+$B$4),-1)</f>
        <v>26970</v>
      </c>
      <c r="D6" s="214">
        <f>ROUND(C6*(1+$B$4),-1)</f>
        <v>27240</v>
      </c>
      <c r="E6" s="215">
        <f>SUM(B6:D6)</f>
        <v>80910</v>
      </c>
      <c r="F6" s="214">
        <f>ROUND(D6*(1+$F$4),-1)</f>
        <v>28060</v>
      </c>
      <c r="G6" s="214">
        <f>ROUND(F6*(1+$F$4),-1)</f>
        <v>28900</v>
      </c>
      <c r="H6" s="214">
        <f>ROUND(G6*(1+$F$4),-1)</f>
        <v>29770</v>
      </c>
      <c r="I6" s="215">
        <f>SUM(F6:H6)</f>
        <v>86730</v>
      </c>
      <c r="J6" s="214">
        <f>ROUND(H6*(1+$J$4),-1)</f>
        <v>30370</v>
      </c>
      <c r="K6" s="214">
        <f>ROUND(J6*(1+$J$4),-1)</f>
        <v>30980</v>
      </c>
      <c r="L6" s="214">
        <f>ROUND(K6*(1+$J$4),-1)</f>
        <v>31600</v>
      </c>
      <c r="M6" s="215">
        <f>SUM(J6:L6)</f>
        <v>92950</v>
      </c>
      <c r="N6" s="214">
        <f>ROUND(L6*(1+$N$4),-1)</f>
        <v>32550</v>
      </c>
      <c r="O6" s="214">
        <f>ROUND(N6*(1+$N$4),-1)</f>
        <v>33530</v>
      </c>
      <c r="P6" s="214">
        <f>ROUND(O6*(1+$N$4),-1)</f>
        <v>34540</v>
      </c>
      <c r="Q6" s="215">
        <f>SUM(N6:P6)</f>
        <v>100620</v>
      </c>
      <c r="R6" s="216">
        <f>SUBTOTAL(9,E6,I6,M6,Q6)</f>
        <v>361210</v>
      </c>
    </row>
    <row r="7" spans="1:18" ht="13.5" thickBot="1" x14ac:dyDescent="0.25">
      <c r="A7" s="217" t="s">
        <v>1670</v>
      </c>
      <c r="B7" s="218">
        <f t="shared" ref="B7:R7" si="0">SUM(B5:B6)</f>
        <v>163700</v>
      </c>
      <c r="C7" s="218">
        <f t="shared" si="0"/>
        <v>165340</v>
      </c>
      <c r="D7" s="218">
        <f t="shared" si="0"/>
        <v>166990</v>
      </c>
      <c r="E7" s="219">
        <f t="shared" si="0"/>
        <v>496030</v>
      </c>
      <c r="F7" s="218">
        <f t="shared" si="0"/>
        <v>172000</v>
      </c>
      <c r="G7" s="218">
        <f t="shared" si="0"/>
        <v>177160</v>
      </c>
      <c r="H7" s="218">
        <f t="shared" si="0"/>
        <v>182480</v>
      </c>
      <c r="I7" s="219">
        <f t="shared" si="0"/>
        <v>531640</v>
      </c>
      <c r="J7" s="218">
        <f t="shared" si="0"/>
        <v>186130</v>
      </c>
      <c r="K7" s="218">
        <f t="shared" si="0"/>
        <v>189860</v>
      </c>
      <c r="L7" s="218">
        <f t="shared" si="0"/>
        <v>193660</v>
      </c>
      <c r="M7" s="219">
        <f t="shared" si="0"/>
        <v>569650</v>
      </c>
      <c r="N7" s="218">
        <f t="shared" si="0"/>
        <v>199470</v>
      </c>
      <c r="O7" s="218">
        <f t="shared" si="0"/>
        <v>205460</v>
      </c>
      <c r="P7" s="218">
        <f t="shared" si="0"/>
        <v>211630</v>
      </c>
      <c r="Q7" s="219">
        <f t="shared" si="0"/>
        <v>616560</v>
      </c>
      <c r="R7" s="220">
        <f t="shared" si="0"/>
        <v>2213880</v>
      </c>
    </row>
    <row r="8" spans="1:18" x14ac:dyDescent="0.2">
      <c r="A8" s="221"/>
      <c r="B8" s="222"/>
      <c r="C8" s="222"/>
      <c r="D8" s="222"/>
      <c r="E8" s="223"/>
      <c r="F8" s="222"/>
      <c r="G8" s="222"/>
      <c r="H8" s="222"/>
      <c r="I8" s="223"/>
      <c r="J8" s="222"/>
      <c r="K8" s="222"/>
      <c r="L8" s="222"/>
      <c r="M8" s="223"/>
      <c r="N8" s="222"/>
      <c r="O8" s="222"/>
      <c r="P8" s="222"/>
      <c r="Q8" s="223"/>
      <c r="R8" s="224"/>
    </row>
    <row r="9" spans="1:18" x14ac:dyDescent="0.2">
      <c r="A9" s="204" t="s">
        <v>1672</v>
      </c>
      <c r="B9" s="211"/>
      <c r="C9" s="211"/>
      <c r="D9" s="211"/>
      <c r="E9" s="225"/>
      <c r="F9" s="211"/>
      <c r="G9" s="211"/>
      <c r="H9" s="211"/>
      <c r="I9" s="225"/>
      <c r="J9" s="211"/>
      <c r="K9" s="211"/>
      <c r="L9" s="211"/>
      <c r="M9" s="225"/>
      <c r="N9" s="211"/>
      <c r="O9" s="211"/>
      <c r="P9" s="211"/>
      <c r="Q9" s="225"/>
      <c r="R9" s="226"/>
    </row>
    <row r="10" spans="1:18" x14ac:dyDescent="0.2">
      <c r="A10" s="210" t="s">
        <v>1673</v>
      </c>
      <c r="B10" s="211">
        <v>76500</v>
      </c>
      <c r="C10" s="211">
        <f t="shared" ref="C10:D12" si="1">ROUND(B10*(1+$B$4),-1)</f>
        <v>77270</v>
      </c>
      <c r="D10" s="211">
        <f t="shared" si="1"/>
        <v>78040</v>
      </c>
      <c r="E10" s="212">
        <f>SUM(B10:D10)</f>
        <v>231810</v>
      </c>
      <c r="F10" s="211">
        <f>ROUND(D10*(1+$F$4),-1)</f>
        <v>80380</v>
      </c>
      <c r="G10" s="211">
        <f t="shared" ref="G10:H12" si="2">ROUND(F10*(1+$F$4),-1)</f>
        <v>82790</v>
      </c>
      <c r="H10" s="211">
        <f t="shared" si="2"/>
        <v>85270</v>
      </c>
      <c r="I10" s="212">
        <f>SUM(F10:H10)</f>
        <v>248440</v>
      </c>
      <c r="J10" s="211">
        <f>ROUND(H10*(1+$J$4),-1)</f>
        <v>86980</v>
      </c>
      <c r="K10" s="211">
        <f t="shared" ref="K10:L12" si="3">ROUND(J10*(1+$J$4),-1)</f>
        <v>88720</v>
      </c>
      <c r="L10" s="211">
        <f t="shared" si="3"/>
        <v>90490</v>
      </c>
      <c r="M10" s="212">
        <f>SUM(J10:L10)</f>
        <v>266190</v>
      </c>
      <c r="N10" s="211">
        <f>ROUND(L10*(1+$N$4),-1)</f>
        <v>93200</v>
      </c>
      <c r="O10" s="211">
        <f t="shared" ref="O10:P12" si="4">ROUND(N10*(1+$N$4),-1)</f>
        <v>96000</v>
      </c>
      <c r="P10" s="211">
        <f t="shared" si="4"/>
        <v>98880</v>
      </c>
      <c r="Q10" s="212">
        <f>SUM(N10:P10)</f>
        <v>288080</v>
      </c>
      <c r="R10" s="213">
        <f>SUBTOTAL(9,E10,I10,M10,Q10)</f>
        <v>1034520</v>
      </c>
    </row>
    <row r="11" spans="1:18" x14ac:dyDescent="0.2">
      <c r="A11" s="210" t="s">
        <v>1674</v>
      </c>
      <c r="B11" s="214">
        <v>1300</v>
      </c>
      <c r="C11" s="214">
        <f t="shared" si="1"/>
        <v>1310</v>
      </c>
      <c r="D11" s="214">
        <f t="shared" si="1"/>
        <v>1320</v>
      </c>
      <c r="E11" s="227">
        <f>SUM(B11:D11)</f>
        <v>3930</v>
      </c>
      <c r="F11" s="214">
        <f>ROUND(D11*(1+$F$4),-1)</f>
        <v>1360</v>
      </c>
      <c r="G11" s="214">
        <f t="shared" si="2"/>
        <v>1400</v>
      </c>
      <c r="H11" s="214">
        <f t="shared" si="2"/>
        <v>1440</v>
      </c>
      <c r="I11" s="227">
        <f>SUM(F11:H11)</f>
        <v>4200</v>
      </c>
      <c r="J11" s="214">
        <f>ROUND(H11*(1+$J$4),-1)</f>
        <v>1470</v>
      </c>
      <c r="K11" s="214">
        <f t="shared" si="3"/>
        <v>1500</v>
      </c>
      <c r="L11" s="214">
        <f t="shared" si="3"/>
        <v>1530</v>
      </c>
      <c r="M11" s="227">
        <f>SUM(J11:L11)</f>
        <v>4500</v>
      </c>
      <c r="N11" s="214">
        <f>ROUND(L11*(1+$N$4),-1)</f>
        <v>1580</v>
      </c>
      <c r="O11" s="214">
        <f t="shared" si="4"/>
        <v>1630</v>
      </c>
      <c r="P11" s="214">
        <f t="shared" si="4"/>
        <v>1680</v>
      </c>
      <c r="Q11" s="227">
        <f>SUM(N11:P11)</f>
        <v>4890</v>
      </c>
      <c r="R11" s="228">
        <f>SUBTOTAL(9,E11,I11,M11,Q11)</f>
        <v>17520</v>
      </c>
    </row>
    <row r="12" spans="1:18" x14ac:dyDescent="0.2">
      <c r="A12" s="210" t="s">
        <v>1675</v>
      </c>
      <c r="B12" s="124">
        <v>500</v>
      </c>
      <c r="C12" s="214">
        <f t="shared" si="1"/>
        <v>510</v>
      </c>
      <c r="D12" s="214">
        <f t="shared" si="1"/>
        <v>520</v>
      </c>
      <c r="E12" s="215">
        <f>SUM(B12:D12)</f>
        <v>1530</v>
      </c>
      <c r="F12" s="214">
        <f>ROUND(D12*(1+$F$4),-1)</f>
        <v>540</v>
      </c>
      <c r="G12" s="214">
        <f t="shared" si="2"/>
        <v>560</v>
      </c>
      <c r="H12" s="214">
        <f t="shared" si="2"/>
        <v>580</v>
      </c>
      <c r="I12" s="215">
        <f>SUM(F12:H12)</f>
        <v>1680</v>
      </c>
      <c r="J12" s="214">
        <f>ROUND(H12*(1+$J$4),-1)</f>
        <v>590</v>
      </c>
      <c r="K12" s="214">
        <f t="shared" si="3"/>
        <v>600</v>
      </c>
      <c r="L12" s="214">
        <f t="shared" si="3"/>
        <v>610</v>
      </c>
      <c r="M12" s="215">
        <f>SUM(J12:L12)</f>
        <v>1800</v>
      </c>
      <c r="N12" s="214">
        <f>ROUND(L12*(1+$N$4),-1)</f>
        <v>630</v>
      </c>
      <c r="O12" s="214">
        <f t="shared" si="4"/>
        <v>650</v>
      </c>
      <c r="P12" s="214">
        <f t="shared" si="4"/>
        <v>670</v>
      </c>
      <c r="Q12" s="215">
        <f>SUM(N12:P12)</f>
        <v>1950</v>
      </c>
      <c r="R12" s="216">
        <f>SUBTOTAL(9,E12,I12,M12,Q12)</f>
        <v>6960</v>
      </c>
    </row>
    <row r="13" spans="1:18" ht="13.5" thickBot="1" x14ac:dyDescent="0.25">
      <c r="A13" s="217" t="s">
        <v>1676</v>
      </c>
      <c r="B13" s="218">
        <f t="shared" ref="B13:R13" si="5">SUM(B10:B12)</f>
        <v>78300</v>
      </c>
      <c r="C13" s="218">
        <f t="shared" si="5"/>
        <v>79090</v>
      </c>
      <c r="D13" s="218">
        <f t="shared" si="5"/>
        <v>79880</v>
      </c>
      <c r="E13" s="219">
        <f t="shared" si="5"/>
        <v>237270</v>
      </c>
      <c r="F13" s="218">
        <f t="shared" si="5"/>
        <v>82280</v>
      </c>
      <c r="G13" s="218">
        <f t="shared" si="5"/>
        <v>84750</v>
      </c>
      <c r="H13" s="218">
        <f t="shared" si="5"/>
        <v>87290</v>
      </c>
      <c r="I13" s="219">
        <f t="shared" si="5"/>
        <v>254320</v>
      </c>
      <c r="J13" s="218">
        <f t="shared" si="5"/>
        <v>89040</v>
      </c>
      <c r="K13" s="218">
        <f t="shared" si="5"/>
        <v>90820</v>
      </c>
      <c r="L13" s="218">
        <f t="shared" si="5"/>
        <v>92630</v>
      </c>
      <c r="M13" s="219">
        <f t="shared" si="5"/>
        <v>272490</v>
      </c>
      <c r="N13" s="218">
        <f t="shared" si="5"/>
        <v>95410</v>
      </c>
      <c r="O13" s="218">
        <f t="shared" si="5"/>
        <v>98280</v>
      </c>
      <c r="P13" s="218">
        <f t="shared" si="5"/>
        <v>101230</v>
      </c>
      <c r="Q13" s="219">
        <f t="shared" si="5"/>
        <v>294920</v>
      </c>
      <c r="R13" s="220">
        <f t="shared" si="5"/>
        <v>1059000</v>
      </c>
    </row>
    <row r="14" spans="1:18" ht="13.5" thickBot="1" x14ac:dyDescent="0.25">
      <c r="A14" s="229" t="s">
        <v>1677</v>
      </c>
      <c r="B14" s="230">
        <f t="shared" ref="B14:R14" si="6">B7-B13</f>
        <v>85400</v>
      </c>
      <c r="C14" s="230">
        <f t="shared" si="6"/>
        <v>86250</v>
      </c>
      <c r="D14" s="230">
        <f t="shared" si="6"/>
        <v>87110</v>
      </c>
      <c r="E14" s="231">
        <f t="shared" si="6"/>
        <v>258760</v>
      </c>
      <c r="F14" s="230">
        <f t="shared" si="6"/>
        <v>89720</v>
      </c>
      <c r="G14" s="230">
        <f t="shared" si="6"/>
        <v>92410</v>
      </c>
      <c r="H14" s="230">
        <f t="shared" si="6"/>
        <v>95190</v>
      </c>
      <c r="I14" s="231">
        <f t="shared" si="6"/>
        <v>277320</v>
      </c>
      <c r="J14" s="230">
        <f t="shared" si="6"/>
        <v>97090</v>
      </c>
      <c r="K14" s="230">
        <f t="shared" si="6"/>
        <v>99040</v>
      </c>
      <c r="L14" s="230">
        <f t="shared" si="6"/>
        <v>101030</v>
      </c>
      <c r="M14" s="231">
        <f t="shared" si="6"/>
        <v>297160</v>
      </c>
      <c r="N14" s="230">
        <f t="shared" si="6"/>
        <v>104060</v>
      </c>
      <c r="O14" s="230">
        <f t="shared" si="6"/>
        <v>107180</v>
      </c>
      <c r="P14" s="230">
        <f t="shared" si="6"/>
        <v>110400</v>
      </c>
      <c r="Q14" s="231">
        <f t="shared" si="6"/>
        <v>321640</v>
      </c>
      <c r="R14" s="232">
        <f t="shared" si="6"/>
        <v>1154880</v>
      </c>
    </row>
    <row r="15" spans="1:18" ht="13.5" thickTop="1" x14ac:dyDescent="0.2">
      <c r="A15" s="233"/>
      <c r="B15" s="211"/>
      <c r="C15" s="211"/>
      <c r="D15" s="211"/>
      <c r="E15" s="234"/>
      <c r="F15" s="211"/>
      <c r="G15" s="211"/>
      <c r="H15" s="211"/>
      <c r="I15" s="234"/>
      <c r="J15" s="211"/>
      <c r="K15" s="211"/>
      <c r="L15" s="211"/>
      <c r="M15" s="234"/>
      <c r="N15" s="211"/>
      <c r="O15" s="211"/>
      <c r="P15" s="211"/>
      <c r="Q15" s="234"/>
      <c r="R15" s="235"/>
    </row>
    <row r="16" spans="1:18" x14ac:dyDescent="0.2">
      <c r="A16" s="204" t="s">
        <v>1839</v>
      </c>
      <c r="B16" s="211"/>
      <c r="C16" s="211"/>
      <c r="D16" s="211"/>
      <c r="E16" s="225"/>
      <c r="F16" s="211"/>
      <c r="G16" s="211"/>
      <c r="H16" s="211"/>
      <c r="I16" s="225"/>
      <c r="J16" s="211"/>
      <c r="K16" s="211"/>
      <c r="L16" s="211"/>
      <c r="M16" s="225"/>
      <c r="N16" s="211"/>
      <c r="O16" s="211"/>
      <c r="P16" s="211"/>
      <c r="Q16" s="225"/>
      <c r="R16" s="226"/>
    </row>
    <row r="17" spans="1:18" x14ac:dyDescent="0.2">
      <c r="A17" s="236" t="s">
        <v>1678</v>
      </c>
      <c r="B17" s="109">
        <v>18400</v>
      </c>
      <c r="C17" s="211">
        <f t="shared" ref="C17:D32" si="7">ROUND(B17*(1+$B$4),-1)</f>
        <v>18580</v>
      </c>
      <c r="D17" s="211">
        <f t="shared" si="7"/>
        <v>18770</v>
      </c>
      <c r="E17" s="212">
        <f t="shared" ref="E17:E32" si="8">SUM(B17:D17)</f>
        <v>55750</v>
      </c>
      <c r="F17" s="211">
        <f t="shared" ref="F17:F32" si="9">ROUND(D17*(1+$F$4),-1)</f>
        <v>19330</v>
      </c>
      <c r="G17" s="211">
        <f t="shared" ref="G17:H32" si="10">ROUND(F17*(1+$F$4),-1)</f>
        <v>19910</v>
      </c>
      <c r="H17" s="211">
        <f t="shared" si="10"/>
        <v>20510</v>
      </c>
      <c r="I17" s="212">
        <f t="shared" ref="I17:I32" si="11">SUM(F17:H17)</f>
        <v>59750</v>
      </c>
      <c r="J17" s="211">
        <f t="shared" ref="J17:J32" si="12">ROUND(H17*(1+$J$4),-1)</f>
        <v>20920</v>
      </c>
      <c r="K17" s="211">
        <f t="shared" ref="K17:L32" si="13">ROUND(J17*(1+$J$4),-1)</f>
        <v>21340</v>
      </c>
      <c r="L17" s="211">
        <f t="shared" si="13"/>
        <v>21770</v>
      </c>
      <c r="M17" s="212">
        <f t="shared" ref="M17:M32" si="14">SUM(J17:L17)</f>
        <v>64030</v>
      </c>
      <c r="N17" s="211">
        <f t="shared" ref="N17:N32" si="15">ROUND(L17*(1+$N$4),-1)</f>
        <v>22420</v>
      </c>
      <c r="O17" s="211">
        <f t="shared" ref="O17:P32" si="16">ROUND(N17*(1+$N$4),-1)</f>
        <v>23090</v>
      </c>
      <c r="P17" s="211">
        <f t="shared" si="16"/>
        <v>23780</v>
      </c>
      <c r="Q17" s="212">
        <f t="shared" ref="Q17:Q32" si="17">SUM(N17:P17)</f>
        <v>69290</v>
      </c>
      <c r="R17" s="213">
        <f t="shared" ref="R17:R32" si="18">SUBTOTAL(9,E17,I17,M17,Q17)</f>
        <v>248820</v>
      </c>
    </row>
    <row r="18" spans="1:18" x14ac:dyDescent="0.2">
      <c r="A18" s="236" t="s">
        <v>1679</v>
      </c>
      <c r="B18" s="124">
        <v>175</v>
      </c>
      <c r="C18" s="214">
        <f t="shared" si="7"/>
        <v>180</v>
      </c>
      <c r="D18" s="214">
        <f t="shared" si="7"/>
        <v>180</v>
      </c>
      <c r="E18" s="227">
        <f t="shared" si="8"/>
        <v>535</v>
      </c>
      <c r="F18" s="214">
        <f t="shared" si="9"/>
        <v>190</v>
      </c>
      <c r="G18" s="214">
        <f t="shared" si="10"/>
        <v>200</v>
      </c>
      <c r="H18" s="214">
        <f t="shared" si="10"/>
        <v>210</v>
      </c>
      <c r="I18" s="227">
        <f t="shared" si="11"/>
        <v>600</v>
      </c>
      <c r="J18" s="214">
        <f t="shared" si="12"/>
        <v>210</v>
      </c>
      <c r="K18" s="214">
        <f t="shared" si="13"/>
        <v>210</v>
      </c>
      <c r="L18" s="214">
        <f t="shared" si="13"/>
        <v>210</v>
      </c>
      <c r="M18" s="227">
        <f t="shared" si="14"/>
        <v>630</v>
      </c>
      <c r="N18" s="214">
        <f t="shared" si="15"/>
        <v>220</v>
      </c>
      <c r="O18" s="214">
        <f t="shared" si="16"/>
        <v>230</v>
      </c>
      <c r="P18" s="214">
        <f t="shared" si="16"/>
        <v>240</v>
      </c>
      <c r="Q18" s="227">
        <f t="shared" si="17"/>
        <v>690</v>
      </c>
      <c r="R18" s="228">
        <f t="shared" si="18"/>
        <v>2455</v>
      </c>
    </row>
    <row r="19" spans="1:18" x14ac:dyDescent="0.2">
      <c r="A19" s="236" t="s">
        <v>1680</v>
      </c>
      <c r="B19" s="124">
        <v>200</v>
      </c>
      <c r="C19" s="214">
        <f t="shared" si="7"/>
        <v>200</v>
      </c>
      <c r="D19" s="214">
        <f t="shared" si="7"/>
        <v>200</v>
      </c>
      <c r="E19" s="227">
        <f t="shared" si="8"/>
        <v>600</v>
      </c>
      <c r="F19" s="214">
        <f t="shared" si="9"/>
        <v>210</v>
      </c>
      <c r="G19" s="214">
        <f t="shared" si="10"/>
        <v>220</v>
      </c>
      <c r="H19" s="214">
        <f t="shared" si="10"/>
        <v>230</v>
      </c>
      <c r="I19" s="227">
        <f t="shared" si="11"/>
        <v>660</v>
      </c>
      <c r="J19" s="214">
        <f t="shared" si="12"/>
        <v>230</v>
      </c>
      <c r="K19" s="214">
        <f t="shared" si="13"/>
        <v>230</v>
      </c>
      <c r="L19" s="214">
        <f t="shared" si="13"/>
        <v>230</v>
      </c>
      <c r="M19" s="227">
        <f t="shared" si="14"/>
        <v>690</v>
      </c>
      <c r="N19" s="214">
        <f t="shared" si="15"/>
        <v>240</v>
      </c>
      <c r="O19" s="214">
        <f t="shared" si="16"/>
        <v>250</v>
      </c>
      <c r="P19" s="214">
        <f t="shared" si="16"/>
        <v>260</v>
      </c>
      <c r="Q19" s="227">
        <f t="shared" si="17"/>
        <v>750</v>
      </c>
      <c r="R19" s="228">
        <f t="shared" si="18"/>
        <v>2700</v>
      </c>
    </row>
    <row r="20" spans="1:18" x14ac:dyDescent="0.2">
      <c r="A20" s="236" t="s">
        <v>1681</v>
      </c>
      <c r="B20" s="124">
        <v>162</v>
      </c>
      <c r="C20" s="214">
        <f t="shared" si="7"/>
        <v>160</v>
      </c>
      <c r="D20" s="214">
        <f t="shared" si="7"/>
        <v>160</v>
      </c>
      <c r="E20" s="227">
        <f t="shared" si="8"/>
        <v>482</v>
      </c>
      <c r="F20" s="214">
        <f t="shared" si="9"/>
        <v>160</v>
      </c>
      <c r="G20" s="214">
        <f t="shared" si="10"/>
        <v>160</v>
      </c>
      <c r="H20" s="214">
        <f t="shared" si="10"/>
        <v>160</v>
      </c>
      <c r="I20" s="227">
        <f t="shared" si="11"/>
        <v>480</v>
      </c>
      <c r="J20" s="214">
        <f t="shared" si="12"/>
        <v>160</v>
      </c>
      <c r="K20" s="214">
        <f t="shared" si="13"/>
        <v>160</v>
      </c>
      <c r="L20" s="214">
        <f t="shared" si="13"/>
        <v>160</v>
      </c>
      <c r="M20" s="227">
        <f t="shared" si="14"/>
        <v>480</v>
      </c>
      <c r="N20" s="214">
        <f t="shared" si="15"/>
        <v>160</v>
      </c>
      <c r="O20" s="214">
        <f t="shared" si="16"/>
        <v>160</v>
      </c>
      <c r="P20" s="214">
        <f t="shared" si="16"/>
        <v>160</v>
      </c>
      <c r="Q20" s="227">
        <f t="shared" si="17"/>
        <v>480</v>
      </c>
      <c r="R20" s="228">
        <f t="shared" si="18"/>
        <v>1922</v>
      </c>
    </row>
    <row r="21" spans="1:18" x14ac:dyDescent="0.2">
      <c r="A21" s="236" t="s">
        <v>1682</v>
      </c>
      <c r="B21" s="124">
        <v>200</v>
      </c>
      <c r="C21" s="214">
        <f t="shared" si="7"/>
        <v>200</v>
      </c>
      <c r="D21" s="214">
        <f t="shared" si="7"/>
        <v>200</v>
      </c>
      <c r="E21" s="227">
        <f t="shared" si="8"/>
        <v>600</v>
      </c>
      <c r="F21" s="214">
        <f t="shared" si="9"/>
        <v>210</v>
      </c>
      <c r="G21" s="214">
        <f t="shared" si="10"/>
        <v>220</v>
      </c>
      <c r="H21" s="214">
        <f t="shared" si="10"/>
        <v>230</v>
      </c>
      <c r="I21" s="227">
        <f t="shared" si="11"/>
        <v>660</v>
      </c>
      <c r="J21" s="214">
        <f t="shared" si="12"/>
        <v>230</v>
      </c>
      <c r="K21" s="214">
        <f t="shared" si="13"/>
        <v>230</v>
      </c>
      <c r="L21" s="214">
        <f t="shared" si="13"/>
        <v>230</v>
      </c>
      <c r="M21" s="227">
        <f t="shared" si="14"/>
        <v>690</v>
      </c>
      <c r="N21" s="214">
        <f t="shared" si="15"/>
        <v>240</v>
      </c>
      <c r="O21" s="214">
        <f t="shared" si="16"/>
        <v>250</v>
      </c>
      <c r="P21" s="214">
        <f t="shared" si="16"/>
        <v>260</v>
      </c>
      <c r="Q21" s="227">
        <f t="shared" si="17"/>
        <v>750</v>
      </c>
      <c r="R21" s="228">
        <f t="shared" si="18"/>
        <v>2700</v>
      </c>
    </row>
    <row r="22" spans="1:18" x14ac:dyDescent="0.2">
      <c r="A22" s="236" t="s">
        <v>1683</v>
      </c>
      <c r="B22" s="124">
        <v>3800</v>
      </c>
      <c r="C22" s="214">
        <f t="shared" si="7"/>
        <v>3840</v>
      </c>
      <c r="D22" s="214">
        <f t="shared" si="7"/>
        <v>3880</v>
      </c>
      <c r="E22" s="227">
        <f t="shared" si="8"/>
        <v>11520</v>
      </c>
      <c r="F22" s="214">
        <f t="shared" si="9"/>
        <v>4000</v>
      </c>
      <c r="G22" s="214">
        <f t="shared" si="10"/>
        <v>4120</v>
      </c>
      <c r="H22" s="214">
        <f t="shared" si="10"/>
        <v>4240</v>
      </c>
      <c r="I22" s="227">
        <f t="shared" si="11"/>
        <v>12360</v>
      </c>
      <c r="J22" s="214">
        <f t="shared" si="12"/>
        <v>4320</v>
      </c>
      <c r="K22" s="214">
        <f t="shared" si="13"/>
        <v>4410</v>
      </c>
      <c r="L22" s="214">
        <f t="shared" si="13"/>
        <v>4500</v>
      </c>
      <c r="M22" s="227">
        <f t="shared" si="14"/>
        <v>13230</v>
      </c>
      <c r="N22" s="214">
        <f t="shared" si="15"/>
        <v>4640</v>
      </c>
      <c r="O22" s="214">
        <f t="shared" si="16"/>
        <v>4780</v>
      </c>
      <c r="P22" s="214">
        <f t="shared" si="16"/>
        <v>4920</v>
      </c>
      <c r="Q22" s="227">
        <f t="shared" si="17"/>
        <v>14340</v>
      </c>
      <c r="R22" s="228">
        <f t="shared" si="18"/>
        <v>51450</v>
      </c>
    </row>
    <row r="23" spans="1:18" x14ac:dyDescent="0.2">
      <c r="A23" s="236" t="s">
        <v>1684</v>
      </c>
      <c r="B23" s="124">
        <v>300</v>
      </c>
      <c r="C23" s="214">
        <f t="shared" si="7"/>
        <v>300</v>
      </c>
      <c r="D23" s="214">
        <f t="shared" si="7"/>
        <v>300</v>
      </c>
      <c r="E23" s="227">
        <f t="shared" si="8"/>
        <v>900</v>
      </c>
      <c r="F23" s="214">
        <f t="shared" si="9"/>
        <v>310</v>
      </c>
      <c r="G23" s="214">
        <f t="shared" si="10"/>
        <v>320</v>
      </c>
      <c r="H23" s="214">
        <f t="shared" si="10"/>
        <v>330</v>
      </c>
      <c r="I23" s="227">
        <f t="shared" si="11"/>
        <v>960</v>
      </c>
      <c r="J23" s="214">
        <f t="shared" si="12"/>
        <v>340</v>
      </c>
      <c r="K23" s="214">
        <f t="shared" si="13"/>
        <v>350</v>
      </c>
      <c r="L23" s="214">
        <f t="shared" si="13"/>
        <v>360</v>
      </c>
      <c r="M23" s="227">
        <f t="shared" si="14"/>
        <v>1050</v>
      </c>
      <c r="N23" s="214">
        <f t="shared" si="15"/>
        <v>370</v>
      </c>
      <c r="O23" s="214">
        <f t="shared" si="16"/>
        <v>380</v>
      </c>
      <c r="P23" s="214">
        <f t="shared" si="16"/>
        <v>390</v>
      </c>
      <c r="Q23" s="227">
        <f t="shared" si="17"/>
        <v>1140</v>
      </c>
      <c r="R23" s="228">
        <f t="shared" si="18"/>
        <v>4050</v>
      </c>
    </row>
    <row r="24" spans="1:18" x14ac:dyDescent="0.2">
      <c r="A24" s="236" t="s">
        <v>1685</v>
      </c>
      <c r="B24" s="124">
        <v>700</v>
      </c>
      <c r="C24" s="214">
        <f t="shared" si="7"/>
        <v>710</v>
      </c>
      <c r="D24" s="214">
        <f t="shared" si="7"/>
        <v>720</v>
      </c>
      <c r="E24" s="227">
        <f t="shared" si="8"/>
        <v>2130</v>
      </c>
      <c r="F24" s="214">
        <f t="shared" si="9"/>
        <v>740</v>
      </c>
      <c r="G24" s="214">
        <f t="shared" si="10"/>
        <v>760</v>
      </c>
      <c r="H24" s="214">
        <f t="shared" si="10"/>
        <v>780</v>
      </c>
      <c r="I24" s="227">
        <f t="shared" si="11"/>
        <v>2280</v>
      </c>
      <c r="J24" s="214">
        <f t="shared" si="12"/>
        <v>800</v>
      </c>
      <c r="K24" s="214">
        <f t="shared" si="13"/>
        <v>820</v>
      </c>
      <c r="L24" s="214">
        <f t="shared" si="13"/>
        <v>840</v>
      </c>
      <c r="M24" s="227">
        <f t="shared" si="14"/>
        <v>2460</v>
      </c>
      <c r="N24" s="214">
        <f t="shared" si="15"/>
        <v>870</v>
      </c>
      <c r="O24" s="214">
        <f t="shared" si="16"/>
        <v>900</v>
      </c>
      <c r="P24" s="214">
        <f t="shared" si="16"/>
        <v>930</v>
      </c>
      <c r="Q24" s="227">
        <f t="shared" si="17"/>
        <v>2700</v>
      </c>
      <c r="R24" s="228">
        <f t="shared" si="18"/>
        <v>9570</v>
      </c>
    </row>
    <row r="25" spans="1:18" x14ac:dyDescent="0.2">
      <c r="A25" s="236" t="s">
        <v>1686</v>
      </c>
      <c r="B25" s="124">
        <v>2300</v>
      </c>
      <c r="C25" s="214">
        <f t="shared" si="7"/>
        <v>2320</v>
      </c>
      <c r="D25" s="214">
        <f t="shared" si="7"/>
        <v>2340</v>
      </c>
      <c r="E25" s="227">
        <f t="shared" si="8"/>
        <v>6960</v>
      </c>
      <c r="F25" s="214">
        <f t="shared" si="9"/>
        <v>2410</v>
      </c>
      <c r="G25" s="214">
        <f t="shared" si="10"/>
        <v>2480</v>
      </c>
      <c r="H25" s="214">
        <f t="shared" si="10"/>
        <v>2550</v>
      </c>
      <c r="I25" s="227">
        <f t="shared" si="11"/>
        <v>7440</v>
      </c>
      <c r="J25" s="214">
        <f t="shared" si="12"/>
        <v>2600</v>
      </c>
      <c r="K25" s="214">
        <f t="shared" si="13"/>
        <v>2650</v>
      </c>
      <c r="L25" s="214">
        <f t="shared" si="13"/>
        <v>2700</v>
      </c>
      <c r="M25" s="227">
        <f t="shared" si="14"/>
        <v>7950</v>
      </c>
      <c r="N25" s="214">
        <f t="shared" si="15"/>
        <v>2780</v>
      </c>
      <c r="O25" s="214">
        <f t="shared" si="16"/>
        <v>2860</v>
      </c>
      <c r="P25" s="214">
        <f t="shared" si="16"/>
        <v>2950</v>
      </c>
      <c r="Q25" s="227">
        <f t="shared" si="17"/>
        <v>8590</v>
      </c>
      <c r="R25" s="228">
        <f t="shared" si="18"/>
        <v>30940</v>
      </c>
    </row>
    <row r="26" spans="1:18" x14ac:dyDescent="0.2">
      <c r="A26" s="236" t="s">
        <v>1687</v>
      </c>
      <c r="B26" s="124">
        <v>21600</v>
      </c>
      <c r="C26" s="214">
        <f t="shared" si="7"/>
        <v>21820</v>
      </c>
      <c r="D26" s="214">
        <f t="shared" si="7"/>
        <v>22040</v>
      </c>
      <c r="E26" s="227">
        <f t="shared" si="8"/>
        <v>65460</v>
      </c>
      <c r="F26" s="214">
        <f t="shared" si="9"/>
        <v>22700</v>
      </c>
      <c r="G26" s="214">
        <f t="shared" si="10"/>
        <v>23380</v>
      </c>
      <c r="H26" s="214">
        <f t="shared" si="10"/>
        <v>24080</v>
      </c>
      <c r="I26" s="227">
        <f t="shared" si="11"/>
        <v>70160</v>
      </c>
      <c r="J26" s="214">
        <f t="shared" si="12"/>
        <v>24560</v>
      </c>
      <c r="K26" s="214">
        <f t="shared" si="13"/>
        <v>25050</v>
      </c>
      <c r="L26" s="214">
        <f t="shared" si="13"/>
        <v>25550</v>
      </c>
      <c r="M26" s="227">
        <f t="shared" si="14"/>
        <v>75160</v>
      </c>
      <c r="N26" s="214">
        <f t="shared" si="15"/>
        <v>26320</v>
      </c>
      <c r="O26" s="214">
        <f t="shared" si="16"/>
        <v>27110</v>
      </c>
      <c r="P26" s="214">
        <f t="shared" si="16"/>
        <v>27920</v>
      </c>
      <c r="Q26" s="227">
        <f t="shared" si="17"/>
        <v>81350</v>
      </c>
      <c r="R26" s="228">
        <f t="shared" si="18"/>
        <v>292130</v>
      </c>
    </row>
    <row r="27" spans="1:18" x14ac:dyDescent="0.2">
      <c r="A27" s="236" t="s">
        <v>1688</v>
      </c>
      <c r="B27" s="124">
        <v>1100</v>
      </c>
      <c r="C27" s="214">
        <f t="shared" si="7"/>
        <v>1110</v>
      </c>
      <c r="D27" s="214">
        <f t="shared" si="7"/>
        <v>1120</v>
      </c>
      <c r="E27" s="227">
        <f t="shared" si="8"/>
        <v>3330</v>
      </c>
      <c r="F27" s="214">
        <f t="shared" si="9"/>
        <v>1150</v>
      </c>
      <c r="G27" s="214">
        <f t="shared" si="10"/>
        <v>1180</v>
      </c>
      <c r="H27" s="214">
        <f t="shared" si="10"/>
        <v>1220</v>
      </c>
      <c r="I27" s="227">
        <f t="shared" si="11"/>
        <v>3550</v>
      </c>
      <c r="J27" s="214">
        <f t="shared" si="12"/>
        <v>1240</v>
      </c>
      <c r="K27" s="214">
        <f t="shared" si="13"/>
        <v>1260</v>
      </c>
      <c r="L27" s="214">
        <f t="shared" si="13"/>
        <v>1290</v>
      </c>
      <c r="M27" s="227">
        <f t="shared" si="14"/>
        <v>3790</v>
      </c>
      <c r="N27" s="214">
        <f t="shared" si="15"/>
        <v>1330</v>
      </c>
      <c r="O27" s="214">
        <f t="shared" si="16"/>
        <v>1370</v>
      </c>
      <c r="P27" s="214">
        <f t="shared" si="16"/>
        <v>1410</v>
      </c>
      <c r="Q27" s="227">
        <f t="shared" si="17"/>
        <v>4110</v>
      </c>
      <c r="R27" s="228">
        <f t="shared" si="18"/>
        <v>14780</v>
      </c>
    </row>
    <row r="28" spans="1:18" x14ac:dyDescent="0.2">
      <c r="A28" s="236" t="s">
        <v>1689</v>
      </c>
      <c r="B28" s="124">
        <v>1300</v>
      </c>
      <c r="C28" s="214">
        <f t="shared" si="7"/>
        <v>1310</v>
      </c>
      <c r="D28" s="214">
        <f t="shared" si="7"/>
        <v>1320</v>
      </c>
      <c r="E28" s="227">
        <f t="shared" si="8"/>
        <v>3930</v>
      </c>
      <c r="F28" s="214">
        <f t="shared" si="9"/>
        <v>1360</v>
      </c>
      <c r="G28" s="214">
        <f t="shared" si="10"/>
        <v>1400</v>
      </c>
      <c r="H28" s="214">
        <f t="shared" si="10"/>
        <v>1440</v>
      </c>
      <c r="I28" s="227">
        <f t="shared" si="11"/>
        <v>4200</v>
      </c>
      <c r="J28" s="214">
        <f t="shared" si="12"/>
        <v>1470</v>
      </c>
      <c r="K28" s="214">
        <f t="shared" si="13"/>
        <v>1500</v>
      </c>
      <c r="L28" s="214">
        <f t="shared" si="13"/>
        <v>1530</v>
      </c>
      <c r="M28" s="227">
        <f t="shared" si="14"/>
        <v>4500</v>
      </c>
      <c r="N28" s="214">
        <f t="shared" si="15"/>
        <v>1580</v>
      </c>
      <c r="O28" s="214">
        <f t="shared" si="16"/>
        <v>1630</v>
      </c>
      <c r="P28" s="214">
        <f t="shared" si="16"/>
        <v>1680</v>
      </c>
      <c r="Q28" s="227">
        <f t="shared" si="17"/>
        <v>4890</v>
      </c>
      <c r="R28" s="228">
        <f t="shared" si="18"/>
        <v>17520</v>
      </c>
    </row>
    <row r="29" spans="1:18" x14ac:dyDescent="0.2">
      <c r="A29" s="236" t="s">
        <v>1690</v>
      </c>
      <c r="B29" s="124">
        <v>500</v>
      </c>
      <c r="C29" s="214">
        <f t="shared" si="7"/>
        <v>510</v>
      </c>
      <c r="D29" s="214">
        <f t="shared" si="7"/>
        <v>520</v>
      </c>
      <c r="E29" s="227">
        <f t="shared" si="8"/>
        <v>1530</v>
      </c>
      <c r="F29" s="214">
        <f t="shared" si="9"/>
        <v>540</v>
      </c>
      <c r="G29" s="214">
        <f t="shared" si="10"/>
        <v>560</v>
      </c>
      <c r="H29" s="214">
        <f t="shared" si="10"/>
        <v>580</v>
      </c>
      <c r="I29" s="227">
        <f t="shared" si="11"/>
        <v>1680</v>
      </c>
      <c r="J29" s="214">
        <f t="shared" si="12"/>
        <v>590</v>
      </c>
      <c r="K29" s="214">
        <f t="shared" si="13"/>
        <v>600</v>
      </c>
      <c r="L29" s="214">
        <f t="shared" si="13"/>
        <v>610</v>
      </c>
      <c r="M29" s="227">
        <f t="shared" si="14"/>
        <v>1800</v>
      </c>
      <c r="N29" s="214">
        <f t="shared" si="15"/>
        <v>630</v>
      </c>
      <c r="O29" s="214">
        <f t="shared" si="16"/>
        <v>650</v>
      </c>
      <c r="P29" s="214">
        <f t="shared" si="16"/>
        <v>670</v>
      </c>
      <c r="Q29" s="227">
        <f t="shared" si="17"/>
        <v>1950</v>
      </c>
      <c r="R29" s="228">
        <f t="shared" si="18"/>
        <v>6960</v>
      </c>
    </row>
    <row r="30" spans="1:18" x14ac:dyDescent="0.2">
      <c r="A30" s="236" t="s">
        <v>1691</v>
      </c>
      <c r="B30" s="124">
        <v>900</v>
      </c>
      <c r="C30" s="214">
        <f t="shared" si="7"/>
        <v>910</v>
      </c>
      <c r="D30" s="214">
        <f t="shared" si="7"/>
        <v>920</v>
      </c>
      <c r="E30" s="227">
        <f t="shared" si="8"/>
        <v>2730</v>
      </c>
      <c r="F30" s="214">
        <f t="shared" si="9"/>
        <v>950</v>
      </c>
      <c r="G30" s="214">
        <f t="shared" si="10"/>
        <v>980</v>
      </c>
      <c r="H30" s="214">
        <f t="shared" si="10"/>
        <v>1010</v>
      </c>
      <c r="I30" s="227">
        <f t="shared" si="11"/>
        <v>2940</v>
      </c>
      <c r="J30" s="214">
        <f t="shared" si="12"/>
        <v>1030</v>
      </c>
      <c r="K30" s="214">
        <f t="shared" si="13"/>
        <v>1050</v>
      </c>
      <c r="L30" s="214">
        <f t="shared" si="13"/>
        <v>1070</v>
      </c>
      <c r="M30" s="227">
        <f t="shared" si="14"/>
        <v>3150</v>
      </c>
      <c r="N30" s="214">
        <f t="shared" si="15"/>
        <v>1100</v>
      </c>
      <c r="O30" s="214">
        <f t="shared" si="16"/>
        <v>1130</v>
      </c>
      <c r="P30" s="214">
        <f t="shared" si="16"/>
        <v>1160</v>
      </c>
      <c r="Q30" s="227">
        <f t="shared" si="17"/>
        <v>3390</v>
      </c>
      <c r="R30" s="228">
        <f t="shared" si="18"/>
        <v>12210</v>
      </c>
    </row>
    <row r="31" spans="1:18" x14ac:dyDescent="0.2">
      <c r="A31" s="236" t="s">
        <v>1692</v>
      </c>
      <c r="B31" s="124">
        <v>300</v>
      </c>
      <c r="C31" s="214">
        <f t="shared" si="7"/>
        <v>300</v>
      </c>
      <c r="D31" s="214">
        <f t="shared" si="7"/>
        <v>300</v>
      </c>
      <c r="E31" s="227">
        <f t="shared" si="8"/>
        <v>900</v>
      </c>
      <c r="F31" s="214">
        <f t="shared" si="9"/>
        <v>310</v>
      </c>
      <c r="G31" s="214">
        <f t="shared" si="10"/>
        <v>320</v>
      </c>
      <c r="H31" s="214">
        <f t="shared" si="10"/>
        <v>330</v>
      </c>
      <c r="I31" s="227">
        <f t="shared" si="11"/>
        <v>960</v>
      </c>
      <c r="J31" s="214">
        <f t="shared" si="12"/>
        <v>340</v>
      </c>
      <c r="K31" s="214">
        <f t="shared" si="13"/>
        <v>350</v>
      </c>
      <c r="L31" s="214">
        <f t="shared" si="13"/>
        <v>360</v>
      </c>
      <c r="M31" s="227">
        <f t="shared" si="14"/>
        <v>1050</v>
      </c>
      <c r="N31" s="214">
        <f t="shared" si="15"/>
        <v>370</v>
      </c>
      <c r="O31" s="214">
        <f t="shared" si="16"/>
        <v>380</v>
      </c>
      <c r="P31" s="214">
        <f t="shared" si="16"/>
        <v>390</v>
      </c>
      <c r="Q31" s="227">
        <f t="shared" si="17"/>
        <v>1140</v>
      </c>
      <c r="R31" s="228">
        <f t="shared" si="18"/>
        <v>4050</v>
      </c>
    </row>
    <row r="32" spans="1:18" x14ac:dyDescent="0.2">
      <c r="A32" s="236" t="s">
        <v>1693</v>
      </c>
      <c r="B32" s="124">
        <v>165</v>
      </c>
      <c r="C32" s="214">
        <f t="shared" si="7"/>
        <v>170</v>
      </c>
      <c r="D32" s="214">
        <f t="shared" si="7"/>
        <v>170</v>
      </c>
      <c r="E32" s="215">
        <f t="shared" si="8"/>
        <v>505</v>
      </c>
      <c r="F32" s="214">
        <f t="shared" si="9"/>
        <v>180</v>
      </c>
      <c r="G32" s="214">
        <f t="shared" si="10"/>
        <v>190</v>
      </c>
      <c r="H32" s="214">
        <f t="shared" si="10"/>
        <v>200</v>
      </c>
      <c r="I32" s="215">
        <f t="shared" si="11"/>
        <v>570</v>
      </c>
      <c r="J32" s="214">
        <f t="shared" si="12"/>
        <v>200</v>
      </c>
      <c r="K32" s="214">
        <f t="shared" si="13"/>
        <v>200</v>
      </c>
      <c r="L32" s="214">
        <f t="shared" si="13"/>
        <v>200</v>
      </c>
      <c r="M32" s="215">
        <f t="shared" si="14"/>
        <v>600</v>
      </c>
      <c r="N32" s="214">
        <f t="shared" si="15"/>
        <v>210</v>
      </c>
      <c r="O32" s="214">
        <f t="shared" si="16"/>
        <v>220</v>
      </c>
      <c r="P32" s="214">
        <f t="shared" si="16"/>
        <v>230</v>
      </c>
      <c r="Q32" s="215">
        <f t="shared" si="17"/>
        <v>660</v>
      </c>
      <c r="R32" s="216">
        <f t="shared" si="18"/>
        <v>2335</v>
      </c>
    </row>
    <row r="33" spans="1:18" ht="13.5" thickBot="1" x14ac:dyDescent="0.25">
      <c r="A33" s="229" t="s">
        <v>1694</v>
      </c>
      <c r="B33" s="230">
        <f t="shared" ref="B33:R33" si="19">SUM(B17:B32)</f>
        <v>52102</v>
      </c>
      <c r="C33" s="230">
        <f t="shared" si="19"/>
        <v>52620</v>
      </c>
      <c r="D33" s="230">
        <f t="shared" si="19"/>
        <v>53140</v>
      </c>
      <c r="E33" s="237">
        <f t="shared" si="19"/>
        <v>157862</v>
      </c>
      <c r="F33" s="230">
        <f t="shared" si="19"/>
        <v>54750</v>
      </c>
      <c r="G33" s="230">
        <f t="shared" si="19"/>
        <v>56400</v>
      </c>
      <c r="H33" s="230">
        <f t="shared" si="19"/>
        <v>58100</v>
      </c>
      <c r="I33" s="237">
        <f t="shared" si="19"/>
        <v>169250</v>
      </c>
      <c r="J33" s="230">
        <f t="shared" si="19"/>
        <v>59240</v>
      </c>
      <c r="K33" s="230">
        <f t="shared" si="19"/>
        <v>60410</v>
      </c>
      <c r="L33" s="230">
        <f t="shared" si="19"/>
        <v>61610</v>
      </c>
      <c r="M33" s="237">
        <f t="shared" si="19"/>
        <v>181260</v>
      </c>
      <c r="N33" s="230">
        <f t="shared" si="19"/>
        <v>63480</v>
      </c>
      <c r="O33" s="230">
        <f t="shared" si="19"/>
        <v>65390</v>
      </c>
      <c r="P33" s="230">
        <f t="shared" si="19"/>
        <v>67350</v>
      </c>
      <c r="Q33" s="237">
        <f t="shared" si="19"/>
        <v>196220</v>
      </c>
      <c r="R33" s="238">
        <f t="shared" si="19"/>
        <v>704592</v>
      </c>
    </row>
    <row r="34" spans="1:18" ht="13.5" thickTop="1" x14ac:dyDescent="0.2">
      <c r="A34" s="239"/>
      <c r="B34" s="211"/>
      <c r="C34" s="211"/>
      <c r="D34" s="211"/>
      <c r="E34" s="240"/>
      <c r="F34" s="211"/>
      <c r="G34" s="211"/>
      <c r="H34" s="211"/>
      <c r="I34" s="240"/>
      <c r="J34" s="211"/>
      <c r="K34" s="211"/>
      <c r="L34" s="211"/>
      <c r="M34" s="240"/>
      <c r="N34" s="211"/>
      <c r="O34" s="211"/>
      <c r="P34" s="211"/>
      <c r="Q34" s="240"/>
      <c r="R34" s="241"/>
    </row>
    <row r="35" spans="1:18" x14ac:dyDescent="0.2">
      <c r="A35" s="242" t="s">
        <v>1695</v>
      </c>
      <c r="B35" s="243">
        <f t="shared" ref="B35:R35" si="20">B14-B33</f>
        <v>33298</v>
      </c>
      <c r="C35" s="243">
        <f t="shared" si="20"/>
        <v>33630</v>
      </c>
      <c r="D35" s="243">
        <f t="shared" si="20"/>
        <v>33970</v>
      </c>
      <c r="E35" s="244">
        <f t="shared" si="20"/>
        <v>100898</v>
      </c>
      <c r="F35" s="243">
        <f t="shared" si="20"/>
        <v>34970</v>
      </c>
      <c r="G35" s="243">
        <f t="shared" si="20"/>
        <v>36010</v>
      </c>
      <c r="H35" s="243">
        <f t="shared" si="20"/>
        <v>37090</v>
      </c>
      <c r="I35" s="244">
        <f t="shared" si="20"/>
        <v>108070</v>
      </c>
      <c r="J35" s="243">
        <f t="shared" si="20"/>
        <v>37850</v>
      </c>
      <c r="K35" s="243">
        <f t="shared" si="20"/>
        <v>38630</v>
      </c>
      <c r="L35" s="243">
        <f t="shared" si="20"/>
        <v>39420</v>
      </c>
      <c r="M35" s="244">
        <f t="shared" si="20"/>
        <v>115900</v>
      </c>
      <c r="N35" s="243">
        <f t="shared" si="20"/>
        <v>40580</v>
      </c>
      <c r="O35" s="243">
        <f t="shared" si="20"/>
        <v>41790</v>
      </c>
      <c r="P35" s="243">
        <f t="shared" si="20"/>
        <v>43050</v>
      </c>
      <c r="Q35" s="244">
        <f t="shared" si="20"/>
        <v>125420</v>
      </c>
      <c r="R35" s="245">
        <f t="shared" si="20"/>
        <v>450288</v>
      </c>
    </row>
  </sheetData>
  <customSheetViews>
    <customSheetView guid="{32E1B1E0-F29A-4FB3-9E7F-F78F245BC75E}" showPageBreaks="1" hiddenRows="1" showRuler="0" topLeftCell="A19">
      <selection activeCell="D2" sqref="D2"/>
      <pageMargins left="0.75" right="0.75" top="1" bottom="1" header="0.5" footer="0.5"/>
      <pageSetup orientation="portrait" r:id="rId1"/>
      <headerFooter alignWithMargins="0"/>
    </customSheetView>
  </customSheetViews>
  <phoneticPr fontId="0" type="noConversion"/>
  <pageMargins left="0.75" right="0.75" top="1" bottom="1" header="0.5" footer="0.5"/>
  <pageSetup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indexed="10"/>
  </sheetPr>
  <dimension ref="A1:G7"/>
  <sheetViews>
    <sheetView zoomScale="200" workbookViewId="0"/>
  </sheetViews>
  <sheetFormatPr defaultColWidth="8.85546875" defaultRowHeight="12.75" x14ac:dyDescent="0.2"/>
  <cols>
    <col min="1" max="1" width="13.28515625" style="97" bestFit="1" customWidth="1"/>
    <col min="2" max="2" width="4.140625" style="97" bestFit="1" customWidth="1"/>
    <col min="3" max="16384" width="8.85546875" style="97"/>
  </cols>
  <sheetData>
    <row r="1" spans="1:7" x14ac:dyDescent="0.2">
      <c r="A1" s="190" t="s">
        <v>1849</v>
      </c>
      <c r="B1" s="191" t="s">
        <v>1791</v>
      </c>
      <c r="C1" s="192" t="s">
        <v>2146</v>
      </c>
      <c r="D1" s="192"/>
      <c r="E1" s="192"/>
      <c r="F1" s="192"/>
      <c r="G1" s="192"/>
    </row>
    <row r="2" spans="1:7" x14ac:dyDescent="0.2">
      <c r="A2" s="179"/>
      <c r="B2" s="179"/>
      <c r="C2" s="193" t="s">
        <v>2147</v>
      </c>
      <c r="D2" s="193" t="s">
        <v>2148</v>
      </c>
      <c r="E2" s="193" t="s">
        <v>2149</v>
      </c>
      <c r="F2" s="193" t="s">
        <v>2150</v>
      </c>
      <c r="G2" s="193" t="s">
        <v>2151</v>
      </c>
    </row>
    <row r="3" spans="1:7" x14ac:dyDescent="0.2">
      <c r="A3" s="179" t="s">
        <v>33</v>
      </c>
      <c r="B3" s="179"/>
      <c r="C3" s="194">
        <v>0.2</v>
      </c>
      <c r="D3" s="194">
        <v>0.25</v>
      </c>
      <c r="E3" s="194">
        <v>0.25</v>
      </c>
      <c r="F3" s="194">
        <v>0.05</v>
      </c>
      <c r="G3" s="194">
        <v>0.25</v>
      </c>
    </row>
    <row r="4" spans="1:7" x14ac:dyDescent="0.2">
      <c r="A4" s="195" t="s">
        <v>34</v>
      </c>
      <c r="B4" s="196">
        <v>900</v>
      </c>
      <c r="C4" s="179"/>
      <c r="D4" s="179"/>
      <c r="E4" s="179"/>
      <c r="F4" s="179"/>
      <c r="G4" s="179"/>
    </row>
    <row r="5" spans="1:7" x14ac:dyDescent="0.2">
      <c r="A5" s="195" t="s">
        <v>35</v>
      </c>
      <c r="B5" s="196">
        <v>800</v>
      </c>
      <c r="C5" s="179"/>
      <c r="D5" s="179"/>
      <c r="E5" s="179"/>
      <c r="F5" s="179"/>
      <c r="G5" s="179"/>
    </row>
    <row r="6" spans="1:7" x14ac:dyDescent="0.2">
      <c r="A6" s="195" t="s">
        <v>36</v>
      </c>
      <c r="B6" s="196">
        <v>600</v>
      </c>
      <c r="C6" s="179"/>
      <c r="D6" s="179"/>
      <c r="E6" s="179"/>
      <c r="F6" s="179"/>
      <c r="G6" s="179"/>
    </row>
    <row r="7" spans="1:7" x14ac:dyDescent="0.2">
      <c r="A7" s="195" t="s">
        <v>37</v>
      </c>
      <c r="B7" s="196">
        <v>200</v>
      </c>
      <c r="C7" s="179"/>
      <c r="D7" s="179"/>
      <c r="E7" s="179"/>
      <c r="F7" s="179"/>
      <c r="G7" s="179"/>
    </row>
  </sheetData>
  <phoneticPr fontId="8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 enableFormatConditionsCalculation="0">
    <tabColor indexed="15"/>
  </sheetPr>
  <dimension ref="A1:Q54"/>
  <sheetViews>
    <sheetView zoomScale="145" workbookViewId="0">
      <selection activeCell="P15" sqref="P15"/>
    </sheetView>
  </sheetViews>
  <sheetFormatPr defaultColWidth="8.85546875" defaultRowHeight="12.75" x14ac:dyDescent="0.2"/>
  <cols>
    <col min="1" max="1" width="9.5703125" style="97" bestFit="1" customWidth="1"/>
    <col min="2" max="4" width="8.85546875" style="97"/>
    <col min="5" max="5" width="9.5703125" style="149" bestFit="1" customWidth="1"/>
    <col min="6" max="8" width="9.5703125" style="149" customWidth="1"/>
    <col min="9" max="9" width="3.5703125" style="189" customWidth="1"/>
    <col min="10" max="10" width="9.85546875" style="97" customWidth="1"/>
    <col min="11" max="11" width="9.42578125" style="97" bestFit="1" customWidth="1"/>
    <col min="12" max="13" width="8.85546875" style="97"/>
    <col min="14" max="14" width="24.7109375" style="97" bestFit="1" customWidth="1"/>
    <col min="15" max="16384" width="8.85546875" style="97"/>
  </cols>
  <sheetData>
    <row r="1" spans="1:17" x14ac:dyDescent="0.2">
      <c r="I1" s="97"/>
      <c r="J1" s="97" t="s">
        <v>1195</v>
      </c>
      <c r="K1" s="97" t="s">
        <v>1764</v>
      </c>
      <c r="N1" s="74" t="s">
        <v>24</v>
      </c>
    </row>
    <row r="2" spans="1:17" x14ac:dyDescent="0.2">
      <c r="A2" s="97" t="s">
        <v>1827</v>
      </c>
      <c r="B2" s="97" t="s">
        <v>1705</v>
      </c>
      <c r="C2" s="97" t="s">
        <v>1194</v>
      </c>
      <c r="D2" s="97" t="s">
        <v>1193</v>
      </c>
      <c r="E2" s="149">
        <v>1</v>
      </c>
      <c r="G2" s="106"/>
      <c r="I2" s="97"/>
      <c r="J2" s="106">
        <v>40029</v>
      </c>
      <c r="K2" s="106">
        <v>40031</v>
      </c>
      <c r="L2" s="106"/>
      <c r="N2" s="74" t="s">
        <v>27</v>
      </c>
      <c r="O2" s="74"/>
      <c r="Q2" s="97" t="s">
        <v>1858</v>
      </c>
    </row>
    <row r="3" spans="1:17" x14ac:dyDescent="0.2">
      <c r="E3" s="97"/>
      <c r="F3" s="97"/>
      <c r="G3" s="97"/>
      <c r="H3" s="97"/>
      <c r="I3" s="97"/>
      <c r="J3" s="106">
        <v>40030</v>
      </c>
      <c r="K3" s="106">
        <v>40034</v>
      </c>
      <c r="L3" s="106"/>
      <c r="N3" s="74" t="s">
        <v>29</v>
      </c>
      <c r="O3" s="74"/>
      <c r="Q3" s="97" t="s">
        <v>1861</v>
      </c>
    </row>
    <row r="4" spans="1:17" x14ac:dyDescent="0.2">
      <c r="E4" s="97"/>
      <c r="F4" s="97"/>
      <c r="G4" s="97"/>
      <c r="H4" s="97"/>
      <c r="I4" s="97"/>
      <c r="J4" s="106">
        <v>40031</v>
      </c>
      <c r="K4" s="106">
        <v>40036</v>
      </c>
      <c r="L4" s="106"/>
      <c r="N4" s="74" t="s">
        <v>1866</v>
      </c>
      <c r="O4" s="74"/>
      <c r="Q4" s="97" t="s">
        <v>1864</v>
      </c>
    </row>
    <row r="5" spans="1:17" x14ac:dyDescent="0.2">
      <c r="E5" s="97"/>
      <c r="F5" s="97"/>
      <c r="G5" s="97"/>
      <c r="H5" s="97"/>
      <c r="I5" s="97"/>
      <c r="J5" s="106">
        <v>40032</v>
      </c>
      <c r="K5" s="106">
        <v>40035</v>
      </c>
      <c r="L5" s="106"/>
      <c r="N5" s="74" t="s">
        <v>1867</v>
      </c>
      <c r="O5" s="74"/>
      <c r="Q5" s="97" t="s">
        <v>1857</v>
      </c>
    </row>
    <row r="6" spans="1:17" x14ac:dyDescent="0.2">
      <c r="E6" s="97"/>
      <c r="F6" s="97"/>
      <c r="G6" s="97"/>
      <c r="H6" s="97"/>
      <c r="I6" s="97"/>
      <c r="J6" s="106">
        <v>40033</v>
      </c>
      <c r="K6" s="106">
        <v>40037</v>
      </c>
      <c r="L6" s="106"/>
      <c r="N6" s="74" t="s">
        <v>1190</v>
      </c>
      <c r="O6" s="74"/>
    </row>
    <row r="7" spans="1:17" x14ac:dyDescent="0.2">
      <c r="E7" s="97"/>
      <c r="F7" s="97"/>
      <c r="G7" s="97"/>
      <c r="H7" s="97"/>
      <c r="I7" s="97"/>
      <c r="J7" s="106">
        <v>40036</v>
      </c>
      <c r="K7" s="106">
        <v>40039</v>
      </c>
      <c r="L7" s="106"/>
      <c r="N7" s="74" t="s">
        <v>1189</v>
      </c>
      <c r="O7" s="74"/>
    </row>
    <row r="8" spans="1:17" x14ac:dyDescent="0.2">
      <c r="E8" s="97"/>
      <c r="F8" s="97"/>
      <c r="G8" s="97"/>
      <c r="H8" s="97"/>
      <c r="I8" s="97"/>
      <c r="J8" s="106">
        <v>40037</v>
      </c>
      <c r="K8" s="106">
        <v>40039</v>
      </c>
      <c r="L8" s="106"/>
      <c r="N8" s="74" t="s">
        <v>30</v>
      </c>
      <c r="O8" s="74"/>
    </row>
    <row r="9" spans="1:17" x14ac:dyDescent="0.2">
      <c r="E9" s="97"/>
      <c r="F9" s="97"/>
      <c r="G9" s="97"/>
      <c r="H9" s="97"/>
      <c r="I9" s="97"/>
      <c r="J9" s="106">
        <v>40038</v>
      </c>
      <c r="K9" s="106">
        <v>40043</v>
      </c>
      <c r="L9" s="106"/>
      <c r="N9" s="74" t="s">
        <v>1868</v>
      </c>
      <c r="O9" s="74"/>
    </row>
    <row r="10" spans="1:17" x14ac:dyDescent="0.2">
      <c r="E10" s="97"/>
      <c r="F10" s="97"/>
      <c r="G10" s="97"/>
      <c r="H10" s="97"/>
      <c r="I10" s="97"/>
      <c r="J10" s="106">
        <v>40039</v>
      </c>
      <c r="K10" s="106">
        <v>40045</v>
      </c>
      <c r="L10" s="106"/>
      <c r="N10" s="74" t="s">
        <v>1869</v>
      </c>
      <c r="O10" s="74"/>
    </row>
    <row r="11" spans="1:17" x14ac:dyDescent="0.2">
      <c r="E11" s="97"/>
      <c r="F11" s="97"/>
      <c r="G11" s="97"/>
      <c r="H11" s="97"/>
      <c r="I11" s="97"/>
      <c r="J11" s="106">
        <v>40040</v>
      </c>
      <c r="K11" s="106">
        <v>40044</v>
      </c>
      <c r="L11" s="106"/>
      <c r="N11" s="74" t="s">
        <v>1870</v>
      </c>
      <c r="O11" s="74"/>
    </row>
    <row r="12" spans="1:17" x14ac:dyDescent="0.2">
      <c r="E12" s="97"/>
      <c r="F12" s="97"/>
      <c r="G12" s="97"/>
      <c r="H12" s="97"/>
      <c r="I12" s="97"/>
      <c r="J12" s="106">
        <v>40044</v>
      </c>
      <c r="K12" s="106">
        <v>40047</v>
      </c>
      <c r="L12" s="106"/>
      <c r="N12" s="74" t="s">
        <v>1871</v>
      </c>
      <c r="O12" s="74"/>
    </row>
    <row r="13" spans="1:17" x14ac:dyDescent="0.2">
      <c r="E13" s="97"/>
      <c r="F13" s="97"/>
      <c r="G13" s="97"/>
      <c r="H13" s="97"/>
      <c r="I13" s="97"/>
      <c r="K13" s="106"/>
      <c r="N13" s="74" t="s">
        <v>1873</v>
      </c>
      <c r="O13" s="74"/>
    </row>
    <row r="14" spans="1:17" x14ac:dyDescent="0.2">
      <c r="E14" s="97"/>
      <c r="F14" s="97"/>
      <c r="G14" s="97"/>
      <c r="H14" s="97"/>
      <c r="I14" s="97"/>
      <c r="J14" s="106"/>
      <c r="K14" s="106"/>
      <c r="N14" s="74" t="s">
        <v>1874</v>
      </c>
      <c r="O14" s="74"/>
    </row>
    <row r="15" spans="1:17" x14ac:dyDescent="0.2">
      <c r="E15" s="97"/>
      <c r="F15" s="97"/>
      <c r="G15" s="97"/>
      <c r="H15" s="97"/>
      <c r="I15" s="97"/>
      <c r="N15" s="74" t="s">
        <v>1875</v>
      </c>
      <c r="O15" s="74"/>
    </row>
    <row r="16" spans="1:17" x14ac:dyDescent="0.2">
      <c r="E16" s="97"/>
      <c r="F16" s="97"/>
      <c r="G16" s="97"/>
      <c r="H16" s="97"/>
      <c r="I16" s="97"/>
      <c r="N16" s="74" t="s">
        <v>1876</v>
      </c>
      <c r="O16" s="74"/>
    </row>
    <row r="17" spans="5:15" x14ac:dyDescent="0.2">
      <c r="E17" s="97"/>
      <c r="F17" s="97"/>
      <c r="G17" s="97"/>
      <c r="H17" s="97"/>
      <c r="I17" s="97"/>
      <c r="N17" s="74" t="s">
        <v>1877</v>
      </c>
      <c r="O17" s="74"/>
    </row>
    <row r="18" spans="5:15" x14ac:dyDescent="0.2">
      <c r="E18" s="97"/>
      <c r="F18" s="97"/>
      <c r="G18" s="97"/>
      <c r="H18" s="97"/>
      <c r="I18" s="97"/>
      <c r="N18" s="74" t="s">
        <v>31</v>
      </c>
      <c r="O18" s="74"/>
    </row>
    <row r="19" spans="5:15" x14ac:dyDescent="0.2">
      <c r="E19" s="97"/>
      <c r="F19" s="97"/>
      <c r="G19" s="97"/>
      <c r="H19" s="97"/>
      <c r="I19" s="97"/>
      <c r="N19" s="74" t="s">
        <v>1878</v>
      </c>
      <c r="O19" s="74"/>
    </row>
    <row r="20" spans="5:15" x14ac:dyDescent="0.2">
      <c r="E20" s="97"/>
      <c r="F20" s="97"/>
      <c r="G20" s="97"/>
      <c r="H20" s="97"/>
      <c r="I20" s="97"/>
      <c r="N20" s="74" t="s">
        <v>1879</v>
      </c>
      <c r="O20" s="74"/>
    </row>
    <row r="21" spans="5:15" x14ac:dyDescent="0.2">
      <c r="E21" s="97"/>
      <c r="F21" s="97"/>
      <c r="G21" s="97"/>
      <c r="H21" s="97"/>
      <c r="I21" s="97"/>
      <c r="N21" s="74" t="s">
        <v>1880</v>
      </c>
      <c r="O21" s="74"/>
    </row>
    <row r="22" spans="5:15" x14ac:dyDescent="0.2">
      <c r="E22" s="97"/>
      <c r="F22" s="97"/>
      <c r="G22" s="97"/>
      <c r="H22" s="97"/>
      <c r="I22" s="97"/>
      <c r="N22" s="74" t="s">
        <v>1881</v>
      </c>
    </row>
    <row r="23" spans="5:15" x14ac:dyDescent="0.2">
      <c r="E23" s="97"/>
      <c r="F23" s="97"/>
      <c r="G23" s="97"/>
      <c r="H23" s="97"/>
      <c r="I23" s="97"/>
      <c r="N23" s="74" t="s">
        <v>1191</v>
      </c>
    </row>
    <row r="24" spans="5:15" x14ac:dyDescent="0.2">
      <c r="E24" s="97"/>
      <c r="F24" s="97"/>
      <c r="G24" s="97"/>
      <c r="H24" s="97"/>
      <c r="I24" s="97"/>
    </row>
    <row r="25" spans="5:15" x14ac:dyDescent="0.2">
      <c r="E25" s="97"/>
      <c r="F25" s="97"/>
      <c r="G25" s="97"/>
      <c r="H25" s="97"/>
      <c r="I25" s="97"/>
    </row>
    <row r="26" spans="5:15" x14ac:dyDescent="0.2">
      <c r="E26" s="97"/>
      <c r="F26" s="97"/>
      <c r="G26" s="97"/>
      <c r="H26" s="97"/>
      <c r="I26" s="97"/>
    </row>
    <row r="27" spans="5:15" x14ac:dyDescent="0.2">
      <c r="E27" s="97"/>
      <c r="F27" s="97"/>
      <c r="G27" s="97"/>
      <c r="H27" s="97"/>
      <c r="I27" s="97"/>
    </row>
    <row r="28" spans="5:15" x14ac:dyDescent="0.2">
      <c r="E28" s="97"/>
      <c r="F28" s="97"/>
      <c r="G28" s="97"/>
      <c r="H28" s="97"/>
      <c r="I28" s="97"/>
    </row>
    <row r="29" spans="5:15" x14ac:dyDescent="0.2">
      <c r="E29" s="97"/>
      <c r="F29" s="97"/>
      <c r="G29" s="97"/>
      <c r="H29" s="97"/>
      <c r="I29" s="97"/>
    </row>
    <row r="30" spans="5:15" x14ac:dyDescent="0.2">
      <c r="E30" s="97"/>
      <c r="F30" s="97"/>
      <c r="G30" s="97"/>
      <c r="H30" s="97"/>
      <c r="I30" s="97"/>
    </row>
    <row r="31" spans="5:15" x14ac:dyDescent="0.2">
      <c r="E31" s="97"/>
      <c r="F31" s="97"/>
      <c r="G31" s="97"/>
      <c r="H31" s="97"/>
      <c r="I31" s="97"/>
    </row>
    <row r="32" spans="5:15" x14ac:dyDescent="0.2">
      <c r="E32" s="97"/>
      <c r="F32" s="97"/>
      <c r="G32" s="97"/>
      <c r="H32" s="97"/>
      <c r="I32" s="97"/>
    </row>
    <row r="33" spans="5:9" x14ac:dyDescent="0.2">
      <c r="E33" s="97"/>
      <c r="F33" s="97"/>
      <c r="G33" s="97"/>
      <c r="H33" s="97"/>
      <c r="I33" s="97"/>
    </row>
    <row r="34" spans="5:9" x14ac:dyDescent="0.2">
      <c r="E34" s="97"/>
      <c r="F34" s="97"/>
      <c r="G34" s="97"/>
      <c r="H34" s="97"/>
      <c r="I34" s="97"/>
    </row>
    <row r="35" spans="5:9" x14ac:dyDescent="0.2">
      <c r="E35" s="97"/>
      <c r="F35" s="97"/>
      <c r="G35" s="97"/>
      <c r="H35" s="97"/>
      <c r="I35" s="97"/>
    </row>
    <row r="36" spans="5:9" x14ac:dyDescent="0.2">
      <c r="E36" s="97"/>
      <c r="F36" s="97"/>
      <c r="G36" s="97"/>
      <c r="H36" s="97"/>
      <c r="I36" s="97"/>
    </row>
    <row r="37" spans="5:9" x14ac:dyDescent="0.2">
      <c r="E37" s="97"/>
      <c r="F37" s="97"/>
      <c r="G37" s="97"/>
      <c r="H37" s="97"/>
      <c r="I37" s="97"/>
    </row>
    <row r="38" spans="5:9" x14ac:dyDescent="0.2">
      <c r="E38" s="97"/>
      <c r="F38" s="97"/>
      <c r="G38" s="97"/>
      <c r="H38" s="97"/>
      <c r="I38" s="97"/>
    </row>
    <row r="39" spans="5:9" x14ac:dyDescent="0.2">
      <c r="E39" s="97"/>
      <c r="F39" s="97"/>
      <c r="G39" s="97"/>
      <c r="H39" s="97"/>
      <c r="I39" s="97"/>
    </row>
    <row r="40" spans="5:9" x14ac:dyDescent="0.2">
      <c r="E40" s="97"/>
      <c r="F40" s="97"/>
      <c r="G40" s="97"/>
      <c r="H40" s="97"/>
      <c r="I40" s="97"/>
    </row>
    <row r="41" spans="5:9" x14ac:dyDescent="0.2">
      <c r="E41" s="97"/>
      <c r="F41" s="97"/>
      <c r="G41" s="97"/>
      <c r="H41" s="97"/>
      <c r="I41" s="97"/>
    </row>
    <row r="42" spans="5:9" x14ac:dyDescent="0.2">
      <c r="E42" s="97"/>
      <c r="F42" s="97"/>
      <c r="G42" s="97"/>
      <c r="H42" s="97"/>
      <c r="I42" s="97"/>
    </row>
    <row r="43" spans="5:9" x14ac:dyDescent="0.2">
      <c r="E43" s="97"/>
      <c r="F43" s="97"/>
      <c r="G43" s="97"/>
      <c r="H43" s="97"/>
      <c r="I43" s="97"/>
    </row>
    <row r="44" spans="5:9" x14ac:dyDescent="0.2">
      <c r="E44" s="97"/>
      <c r="F44" s="97"/>
      <c r="G44" s="97"/>
      <c r="H44" s="97"/>
      <c r="I44" s="97"/>
    </row>
    <row r="45" spans="5:9" x14ac:dyDescent="0.2">
      <c r="E45" s="97"/>
      <c r="F45" s="97"/>
      <c r="G45" s="97"/>
      <c r="H45" s="97"/>
      <c r="I45" s="97"/>
    </row>
    <row r="46" spans="5:9" x14ac:dyDescent="0.2">
      <c r="E46" s="97"/>
      <c r="F46" s="97"/>
      <c r="G46" s="97"/>
      <c r="H46" s="97"/>
      <c r="I46" s="97"/>
    </row>
    <row r="47" spans="5:9" x14ac:dyDescent="0.2">
      <c r="E47" s="97"/>
      <c r="F47" s="97"/>
      <c r="G47" s="97"/>
      <c r="H47" s="97"/>
      <c r="I47" s="97"/>
    </row>
    <row r="48" spans="5:9" x14ac:dyDescent="0.2">
      <c r="E48" s="97"/>
      <c r="F48" s="97"/>
      <c r="G48" s="97"/>
      <c r="H48" s="97"/>
      <c r="I48" s="97"/>
    </row>
    <row r="49" spans="5:9" x14ac:dyDescent="0.2">
      <c r="E49" s="97"/>
      <c r="F49" s="97"/>
      <c r="G49" s="97"/>
      <c r="H49" s="97"/>
      <c r="I49" s="97"/>
    </row>
    <row r="50" spans="5:9" x14ac:dyDescent="0.2">
      <c r="E50" s="97"/>
      <c r="F50" s="97"/>
      <c r="G50" s="97"/>
      <c r="H50" s="97"/>
      <c r="I50" s="97"/>
    </row>
    <row r="51" spans="5:9" x14ac:dyDescent="0.2">
      <c r="E51" s="97"/>
      <c r="F51" s="97"/>
      <c r="G51" s="97"/>
      <c r="H51" s="97"/>
      <c r="I51" s="97"/>
    </row>
    <row r="52" spans="5:9" x14ac:dyDescent="0.2">
      <c r="E52" s="97"/>
      <c r="F52" s="97"/>
      <c r="G52" s="97"/>
      <c r="H52" s="97"/>
      <c r="I52" s="97"/>
    </row>
    <row r="53" spans="5:9" x14ac:dyDescent="0.2">
      <c r="E53" s="97"/>
      <c r="F53" s="97"/>
      <c r="G53" s="97"/>
      <c r="H53" s="97"/>
      <c r="I53" s="97"/>
    </row>
    <row r="54" spans="5:9" x14ac:dyDescent="0.2">
      <c r="E54" s="97"/>
      <c r="F54" s="97"/>
      <c r="G54" s="97"/>
      <c r="H54" s="97"/>
      <c r="I54" s="97"/>
    </row>
  </sheetData>
  <customSheetViews>
    <customSheetView guid="{32E1B1E0-F29A-4FB3-9E7F-F78F245BC75E}" scale="150" showRuler="0">
      <selection activeCell="P2" sqref="P2"/>
      <pageMargins left="0.75" right="0.75" top="1" bottom="1" header="0.5" footer="0.5"/>
      <headerFooter alignWithMargins="0"/>
    </customSheetView>
  </customSheetViews>
  <phoneticPr fontId="8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 enableFormatConditionsCalculation="0">
    <tabColor indexed="11"/>
  </sheetPr>
  <dimension ref="A1:L40"/>
  <sheetViews>
    <sheetView zoomScale="145" zoomScaleNormal="145" workbookViewId="0">
      <selection activeCell="B1" sqref="B1:I1"/>
    </sheetView>
  </sheetViews>
  <sheetFormatPr defaultRowHeight="12.75" x14ac:dyDescent="0.2"/>
  <cols>
    <col min="1" max="1" width="19.5703125" style="97" bestFit="1" customWidth="1"/>
    <col min="2" max="2" width="8.85546875" style="97" customWidth="1"/>
    <col min="3" max="5" width="9" style="97" bestFit="1" customWidth="1"/>
    <col min="6" max="6" width="9.140625" style="97"/>
    <col min="7" max="7" width="9.28515625" style="97" customWidth="1"/>
    <col min="8" max="8" width="10.42578125" style="97" bestFit="1" customWidth="1"/>
    <col min="9" max="9" width="8.85546875" style="97" bestFit="1" customWidth="1"/>
    <col min="10" max="10" width="9.140625" style="97"/>
    <col min="11" max="11" width="12.7109375" style="97" bestFit="1" customWidth="1"/>
    <col min="12" max="16384" width="9.140625" style="97"/>
  </cols>
  <sheetData>
    <row r="1" spans="1:12" ht="66.75" customHeight="1" x14ac:dyDescent="0.4">
      <c r="A1" s="174"/>
      <c r="B1" s="5" t="s">
        <v>2870</v>
      </c>
      <c r="C1" s="3"/>
      <c r="D1" s="3"/>
      <c r="E1" s="3"/>
      <c r="F1" s="3"/>
      <c r="G1" s="3"/>
      <c r="H1" s="3"/>
      <c r="I1" s="1"/>
    </row>
    <row r="2" spans="1:12" x14ac:dyDescent="0.2">
      <c r="A2" s="178"/>
      <c r="B2" s="175"/>
      <c r="C2" s="175"/>
      <c r="D2" s="175"/>
      <c r="E2" s="175"/>
      <c r="F2" s="175"/>
      <c r="G2" s="175"/>
      <c r="H2" s="175"/>
      <c r="I2" s="175"/>
      <c r="J2" s="176"/>
      <c r="K2" s="115"/>
      <c r="L2" s="176"/>
    </row>
    <row r="3" spans="1:12" x14ac:dyDescent="0.2">
      <c r="A3" s="179"/>
      <c r="B3" s="139" t="s">
        <v>1827</v>
      </c>
      <c r="C3" s="139" t="s">
        <v>1828</v>
      </c>
      <c r="D3" s="139" t="s">
        <v>1829</v>
      </c>
      <c r="E3" s="139" t="s">
        <v>1830</v>
      </c>
      <c r="F3" s="139" t="s">
        <v>1831</v>
      </c>
      <c r="G3" s="139" t="s">
        <v>1832</v>
      </c>
      <c r="H3" s="139" t="s">
        <v>1833</v>
      </c>
      <c r="I3" s="139" t="s">
        <v>1838</v>
      </c>
      <c r="J3" s="176"/>
      <c r="K3" s="177"/>
      <c r="L3" s="176"/>
    </row>
    <row r="4" spans="1:12" x14ac:dyDescent="0.2">
      <c r="A4" s="180" t="s">
        <v>1762</v>
      </c>
      <c r="B4" s="181">
        <v>120</v>
      </c>
      <c r="C4" s="181">
        <v>180</v>
      </c>
      <c r="D4" s="181">
        <v>250</v>
      </c>
      <c r="E4" s="181">
        <v>240</v>
      </c>
      <c r="F4" s="181">
        <v>300</v>
      </c>
      <c r="G4" s="181">
        <v>450</v>
      </c>
      <c r="H4" s="181">
        <f>SUM(B4:G4)</f>
        <v>1540</v>
      </c>
      <c r="I4" s="181">
        <f>AVERAGE(B4:G4)</f>
        <v>256.66666666666669</v>
      </c>
      <c r="J4" s="176"/>
      <c r="K4" s="176"/>
      <c r="L4" s="176"/>
    </row>
    <row r="5" spans="1:12" x14ac:dyDescent="0.2">
      <c r="A5" s="180" t="s">
        <v>1839</v>
      </c>
      <c r="B5" s="182">
        <v>100</v>
      </c>
      <c r="C5" s="182">
        <v>130</v>
      </c>
      <c r="D5" s="182">
        <v>120</v>
      </c>
      <c r="E5" s="182">
        <v>220</v>
      </c>
      <c r="F5" s="182">
        <v>260</v>
      </c>
      <c r="G5" s="182">
        <v>350</v>
      </c>
      <c r="H5" s="182">
        <f>SUM(B5:G5)</f>
        <v>1180</v>
      </c>
      <c r="I5" s="182">
        <f>AVERAGE(B5:G5)</f>
        <v>196.66666666666666</v>
      </c>
      <c r="J5" s="176"/>
      <c r="K5" s="183"/>
      <c r="L5" s="176"/>
    </row>
    <row r="6" spans="1:12" x14ac:dyDescent="0.2">
      <c r="A6" s="180" t="s">
        <v>1840</v>
      </c>
      <c r="B6" s="182">
        <f t="shared" ref="B6:G6" si="0">B4-B5</f>
        <v>20</v>
      </c>
      <c r="C6" s="182">
        <f t="shared" si="0"/>
        <v>50</v>
      </c>
      <c r="D6" s="182">
        <f t="shared" si="0"/>
        <v>130</v>
      </c>
      <c r="E6" s="182">
        <f t="shared" si="0"/>
        <v>20</v>
      </c>
      <c r="F6" s="182">
        <f t="shared" si="0"/>
        <v>40</v>
      </c>
      <c r="G6" s="182">
        <f t="shared" si="0"/>
        <v>100</v>
      </c>
      <c r="H6" s="182">
        <f>SUM(B6:G6)</f>
        <v>360</v>
      </c>
      <c r="I6" s="107">
        <f>AVERAGE(B6:G6)</f>
        <v>60</v>
      </c>
      <c r="J6" s="176"/>
      <c r="K6" s="184"/>
      <c r="L6" s="176"/>
    </row>
    <row r="7" spans="1:12" x14ac:dyDescent="0.2">
      <c r="A7" s="180" t="s">
        <v>1841</v>
      </c>
      <c r="B7" s="182">
        <f>B6</f>
        <v>20</v>
      </c>
      <c r="C7" s="182">
        <f>C6+B7</f>
        <v>70</v>
      </c>
      <c r="D7" s="182">
        <f>D6+C7</f>
        <v>200</v>
      </c>
      <c r="E7" s="182">
        <f>E6+D7</f>
        <v>220</v>
      </c>
      <c r="F7" s="182">
        <f>F6+E7</f>
        <v>260</v>
      </c>
      <c r="G7" s="182">
        <f>G6+F7</f>
        <v>360</v>
      </c>
      <c r="H7" s="182"/>
      <c r="I7" s="182"/>
      <c r="J7" s="176"/>
      <c r="K7" s="176"/>
      <c r="L7" s="176"/>
    </row>
    <row r="8" spans="1:12" ht="20.25" customHeight="1" x14ac:dyDescent="0.2">
      <c r="A8" s="180" t="s">
        <v>1842</v>
      </c>
      <c r="B8" s="185"/>
      <c r="C8" s="185"/>
      <c r="D8" s="185"/>
      <c r="E8" s="185"/>
      <c r="F8" s="185"/>
      <c r="G8" s="185"/>
      <c r="H8" s="107"/>
      <c r="I8" s="107"/>
      <c r="J8" s="176"/>
      <c r="K8" s="176"/>
      <c r="L8" s="176"/>
    </row>
    <row r="9" spans="1:12" x14ac:dyDescent="0.2">
      <c r="A9" s="167" t="s">
        <v>1843</v>
      </c>
      <c r="B9" s="176"/>
      <c r="C9" s="186">
        <f t="shared" ref="C9:G10" si="1">(C4-B4)/B4</f>
        <v>0.5</v>
      </c>
      <c r="D9" s="186">
        <f t="shared" si="1"/>
        <v>0.3888888888888889</v>
      </c>
      <c r="E9" s="186">
        <f t="shared" si="1"/>
        <v>-0.04</v>
      </c>
      <c r="F9" s="186">
        <f t="shared" si="1"/>
        <v>0.25</v>
      </c>
      <c r="G9" s="186">
        <f t="shared" si="1"/>
        <v>0.5</v>
      </c>
      <c r="H9" s="186">
        <f>(G4-B4)/B4</f>
        <v>2.75</v>
      </c>
      <c r="I9" s="187">
        <f>(G4/B4)^(1/5)-1</f>
        <v>0.30258554234867607</v>
      </c>
      <c r="J9" s="176"/>
      <c r="K9" s="176"/>
      <c r="L9" s="176"/>
    </row>
    <row r="10" spans="1:12" x14ac:dyDescent="0.2">
      <c r="A10" s="167" t="s">
        <v>1844</v>
      </c>
      <c r="B10" s="176"/>
      <c r="C10" s="186">
        <f t="shared" si="1"/>
        <v>0.3</v>
      </c>
      <c r="D10" s="186">
        <f t="shared" si="1"/>
        <v>-7.6923076923076927E-2</v>
      </c>
      <c r="E10" s="186">
        <f t="shared" si="1"/>
        <v>0.83333333333333337</v>
      </c>
      <c r="F10" s="186">
        <f t="shared" si="1"/>
        <v>0.18181818181818182</v>
      </c>
      <c r="G10" s="186">
        <f t="shared" si="1"/>
        <v>0.34615384615384615</v>
      </c>
      <c r="H10" s="186">
        <f>(G5-B5)/B5</f>
        <v>2.5</v>
      </c>
      <c r="I10" s="187">
        <f>(G5/B5)^(1/5)-1</f>
        <v>0.28473515712343933</v>
      </c>
      <c r="J10" s="176"/>
      <c r="K10" s="176"/>
      <c r="L10" s="176"/>
    </row>
    <row r="11" spans="1:12" x14ac:dyDescent="0.2">
      <c r="A11" s="167" t="s">
        <v>1845</v>
      </c>
      <c r="B11" s="176"/>
      <c r="C11" s="186">
        <f>(C6-B6)/B6</f>
        <v>1.5</v>
      </c>
      <c r="D11" s="186">
        <f>(D6-C6)/C6</f>
        <v>1.6</v>
      </c>
      <c r="E11" s="186">
        <f>(E6-D6)/D6</f>
        <v>-0.84615384615384615</v>
      </c>
      <c r="F11" s="186">
        <f>(F6-E6)/E6</f>
        <v>1</v>
      </c>
      <c r="G11" s="186">
        <f>(G6-F6)/F6</f>
        <v>1.5</v>
      </c>
      <c r="H11" s="186">
        <f>(G6-B6)/B6</f>
        <v>4</v>
      </c>
      <c r="I11" s="187">
        <f>(G6/B6)^(1/5)-1</f>
        <v>0.3797296614612149</v>
      </c>
      <c r="J11" s="176"/>
      <c r="K11" s="176"/>
      <c r="L11" s="176"/>
    </row>
    <row r="12" spans="1:12" x14ac:dyDescent="0.2">
      <c r="B12" s="176"/>
      <c r="C12" s="176"/>
      <c r="D12" s="176"/>
      <c r="E12" s="176"/>
      <c r="F12" s="176"/>
      <c r="G12" s="176"/>
      <c r="H12" s="176"/>
      <c r="I12" s="176"/>
      <c r="J12" s="176"/>
      <c r="K12" s="176"/>
      <c r="L12" s="176"/>
    </row>
    <row r="13" spans="1:12" x14ac:dyDescent="0.2">
      <c r="A13" s="167" t="s">
        <v>1846</v>
      </c>
      <c r="B13" s="188">
        <f t="shared" ref="B13:H13" si="2">B4/B5</f>
        <v>1.2</v>
      </c>
      <c r="C13" s="188">
        <f t="shared" si="2"/>
        <v>1.3846153846153846</v>
      </c>
      <c r="D13" s="188">
        <f t="shared" si="2"/>
        <v>2.0833333333333335</v>
      </c>
      <c r="E13" s="188">
        <f t="shared" si="2"/>
        <v>1.0909090909090908</v>
      </c>
      <c r="F13" s="188">
        <f t="shared" si="2"/>
        <v>1.1538461538461537</v>
      </c>
      <c r="G13" s="188">
        <f t="shared" si="2"/>
        <v>1.2857142857142858</v>
      </c>
      <c r="H13" s="188">
        <f t="shared" si="2"/>
        <v>1.3050847457627119</v>
      </c>
      <c r="I13" s="176"/>
      <c r="J13" s="176"/>
      <c r="K13" s="176"/>
      <c r="L13" s="176"/>
    </row>
    <row r="14" spans="1:12" x14ac:dyDescent="0.2">
      <c r="A14" s="167" t="s">
        <v>1847</v>
      </c>
      <c r="B14" s="188">
        <f t="shared" ref="B14:H14" si="3">B4/B6</f>
        <v>6</v>
      </c>
      <c r="C14" s="188">
        <f t="shared" si="3"/>
        <v>3.6</v>
      </c>
      <c r="D14" s="188">
        <f t="shared" si="3"/>
        <v>1.9230769230769231</v>
      </c>
      <c r="E14" s="188">
        <f t="shared" si="3"/>
        <v>12</v>
      </c>
      <c r="F14" s="188">
        <f t="shared" si="3"/>
        <v>7.5</v>
      </c>
      <c r="G14" s="188">
        <f t="shared" si="3"/>
        <v>4.5</v>
      </c>
      <c r="H14" s="188">
        <f t="shared" si="3"/>
        <v>4.2777777777777777</v>
      </c>
      <c r="I14" s="176"/>
      <c r="J14" s="176"/>
      <c r="K14" s="176"/>
      <c r="L14" s="176"/>
    </row>
    <row r="15" spans="1:12" x14ac:dyDescent="0.2">
      <c r="A15" s="167" t="s">
        <v>1848</v>
      </c>
      <c r="B15" s="188">
        <f t="shared" ref="B15:H15" si="4">B5/B6</f>
        <v>5</v>
      </c>
      <c r="C15" s="188">
        <f t="shared" si="4"/>
        <v>2.6</v>
      </c>
      <c r="D15" s="188">
        <f t="shared" si="4"/>
        <v>0.92307692307692313</v>
      </c>
      <c r="E15" s="188">
        <f t="shared" si="4"/>
        <v>11</v>
      </c>
      <c r="F15" s="188">
        <f t="shared" si="4"/>
        <v>6.5</v>
      </c>
      <c r="G15" s="188">
        <f t="shared" si="4"/>
        <v>3.5</v>
      </c>
      <c r="H15" s="188">
        <f t="shared" si="4"/>
        <v>3.2777777777777777</v>
      </c>
      <c r="I15" s="176"/>
      <c r="J15" s="176"/>
      <c r="K15" s="176"/>
      <c r="L15" s="176"/>
    </row>
    <row r="16" spans="1:12" x14ac:dyDescent="0.2">
      <c r="A16" s="167"/>
      <c r="B16" s="188"/>
      <c r="C16" s="188"/>
      <c r="D16" s="188"/>
      <c r="E16" s="188"/>
      <c r="F16" s="188"/>
      <c r="G16" s="188"/>
      <c r="H16" s="188"/>
      <c r="I16" s="176"/>
      <c r="J16" s="176"/>
      <c r="K16" s="176"/>
      <c r="L16" s="176"/>
    </row>
    <row r="17" spans="1:12" x14ac:dyDescent="0.2">
      <c r="A17" s="167"/>
      <c r="B17" s="188"/>
      <c r="C17" s="188"/>
      <c r="D17" s="188"/>
      <c r="E17" s="188"/>
      <c r="F17" s="188"/>
      <c r="G17" s="188"/>
      <c r="H17" s="188"/>
      <c r="I17" s="176"/>
      <c r="J17" s="176"/>
      <c r="K17" s="176"/>
      <c r="L17" s="176"/>
    </row>
    <row r="18" spans="1:12" x14ac:dyDescent="0.2">
      <c r="B18" s="188"/>
      <c r="C18" s="188"/>
      <c r="D18" s="188"/>
      <c r="E18" s="188"/>
      <c r="F18" s="188"/>
      <c r="G18" s="188"/>
      <c r="H18" s="188"/>
      <c r="I18" s="176"/>
      <c r="J18" s="176"/>
      <c r="K18" s="176"/>
      <c r="L18" s="176"/>
    </row>
    <row r="19" spans="1:12" x14ac:dyDescent="0.2">
      <c r="B19" s="188"/>
      <c r="C19" s="188"/>
      <c r="D19" s="188"/>
      <c r="E19" s="188"/>
      <c r="F19" s="188"/>
      <c r="G19" s="188"/>
      <c r="H19" s="188"/>
      <c r="I19" s="176"/>
      <c r="J19" s="176"/>
      <c r="K19" s="176"/>
      <c r="L19" s="176"/>
    </row>
    <row r="20" spans="1:12" x14ac:dyDescent="0.2">
      <c r="A20" s="167"/>
      <c r="B20" s="188"/>
      <c r="C20" s="188"/>
      <c r="D20" s="188"/>
      <c r="E20" s="188"/>
      <c r="F20" s="188"/>
      <c r="G20" s="188"/>
      <c r="H20" s="188"/>
      <c r="I20" s="176"/>
      <c r="J20" s="176"/>
      <c r="K20" s="176"/>
      <c r="L20" s="176"/>
    </row>
    <row r="21" spans="1:12" x14ac:dyDescent="0.2">
      <c r="A21" s="167"/>
      <c r="B21" s="188"/>
      <c r="C21" s="188"/>
      <c r="D21" s="188"/>
      <c r="E21" s="188"/>
      <c r="F21" s="188"/>
      <c r="G21" s="188"/>
      <c r="H21" s="188"/>
      <c r="I21" s="176"/>
      <c r="J21" s="176"/>
      <c r="K21" s="176"/>
      <c r="L21" s="176"/>
    </row>
    <row r="22" spans="1:12" ht="18" x14ac:dyDescent="0.25">
      <c r="A22" s="263" t="s">
        <v>846</v>
      </c>
      <c r="B22" s="188"/>
      <c r="C22" s="188"/>
      <c r="D22" s="188"/>
      <c r="E22" s="188"/>
      <c r="F22" s="188"/>
      <c r="G22" s="188"/>
      <c r="H22" s="188"/>
      <c r="I22" s="176"/>
      <c r="J22" s="176"/>
      <c r="K22" s="176"/>
      <c r="L22" s="176"/>
    </row>
    <row r="23" spans="1:12" ht="18.75" x14ac:dyDescent="0.3">
      <c r="A23" s="262" t="s">
        <v>847</v>
      </c>
      <c r="B23" s="188"/>
      <c r="C23" s="188"/>
      <c r="D23" s="188"/>
      <c r="E23" s="188"/>
      <c r="F23" s="188"/>
      <c r="G23" s="188"/>
      <c r="H23" s="188"/>
      <c r="I23" s="176"/>
      <c r="J23" s="176"/>
      <c r="K23" s="176"/>
      <c r="L23" s="176"/>
    </row>
    <row r="24" spans="1:12" x14ac:dyDescent="0.2">
      <c r="A24" s="167"/>
      <c r="B24" s="188"/>
      <c r="C24" s="188"/>
      <c r="D24" s="188"/>
      <c r="E24" s="188"/>
      <c r="F24" s="188"/>
      <c r="G24" s="188"/>
      <c r="H24" s="188"/>
      <c r="I24" s="176"/>
      <c r="J24" s="176"/>
      <c r="K24" s="176"/>
      <c r="L24" s="176"/>
    </row>
    <row r="25" spans="1:12" x14ac:dyDescent="0.2">
      <c r="A25" s="167"/>
      <c r="B25" s="188"/>
      <c r="C25" s="188"/>
      <c r="D25" s="188"/>
      <c r="E25" s="188"/>
      <c r="F25" s="188"/>
      <c r="G25" s="188"/>
      <c r="H25" s="188"/>
      <c r="I25" s="176"/>
      <c r="J25" s="176"/>
      <c r="K25" s="176"/>
      <c r="L25" s="176"/>
    </row>
    <row r="26" spans="1:12" x14ac:dyDescent="0.2">
      <c r="A26" s="167"/>
      <c r="B26" s="188"/>
      <c r="C26" s="188"/>
      <c r="D26" s="188"/>
      <c r="E26" s="188"/>
      <c r="F26" s="188"/>
      <c r="G26" s="188"/>
      <c r="H26" s="188"/>
      <c r="I26" s="176"/>
      <c r="J26" s="176"/>
      <c r="K26" s="176"/>
      <c r="L26" s="176"/>
    </row>
    <row r="27" spans="1:12" x14ac:dyDescent="0.2">
      <c r="A27" s="167"/>
      <c r="B27" s="188"/>
      <c r="C27" s="188"/>
      <c r="D27" s="188"/>
      <c r="E27" s="188"/>
      <c r="F27" s="188"/>
      <c r="G27" s="188"/>
      <c r="H27" s="188"/>
      <c r="I27" s="176"/>
      <c r="J27" s="176"/>
      <c r="K27" s="176"/>
      <c r="L27" s="176"/>
    </row>
    <row r="28" spans="1:12" x14ac:dyDescent="0.2">
      <c r="A28" s="167"/>
      <c r="B28" s="188"/>
      <c r="C28" s="188"/>
      <c r="D28" s="188"/>
      <c r="E28" s="188"/>
      <c r="F28" s="188"/>
      <c r="G28" s="188"/>
      <c r="H28" s="188"/>
      <c r="I28" s="176"/>
      <c r="J28" s="176"/>
      <c r="K28" s="176"/>
      <c r="L28" s="176"/>
    </row>
    <row r="29" spans="1:12" x14ac:dyDescent="0.2">
      <c r="A29" s="167"/>
      <c r="B29" s="188"/>
      <c r="C29" s="188"/>
      <c r="D29" s="188"/>
      <c r="E29" s="188"/>
      <c r="F29" s="188"/>
      <c r="G29" s="188"/>
      <c r="H29" s="188"/>
      <c r="I29" s="176"/>
      <c r="J29" s="176"/>
      <c r="K29" s="176"/>
      <c r="L29" s="176"/>
    </row>
    <row r="30" spans="1:12" x14ac:dyDescent="0.2">
      <c r="A30" s="167"/>
      <c r="B30" s="188"/>
      <c r="C30" s="188"/>
      <c r="D30" s="188"/>
      <c r="E30" s="188"/>
      <c r="F30" s="188"/>
      <c r="G30" s="188"/>
      <c r="H30" s="188"/>
      <c r="I30" s="176"/>
      <c r="J30" s="176"/>
      <c r="K30" s="176"/>
      <c r="L30" s="176"/>
    </row>
    <row r="31" spans="1:12" x14ac:dyDescent="0.2">
      <c r="A31" s="167"/>
      <c r="B31" s="188"/>
      <c r="C31" s="188"/>
      <c r="D31" s="188"/>
      <c r="E31" s="188"/>
      <c r="F31" s="188"/>
      <c r="G31" s="188"/>
      <c r="H31" s="188"/>
      <c r="I31" s="176"/>
      <c r="J31" s="176"/>
      <c r="K31" s="176"/>
      <c r="L31" s="176"/>
    </row>
    <row r="32" spans="1:12" x14ac:dyDescent="0.2">
      <c r="A32" s="167"/>
      <c r="B32" s="188"/>
      <c r="C32" s="188"/>
      <c r="D32" s="188"/>
      <c r="E32" s="188"/>
      <c r="F32" s="188"/>
      <c r="G32" s="188"/>
      <c r="H32" s="188"/>
      <c r="I32" s="176"/>
      <c r="J32" s="176"/>
      <c r="K32" s="176"/>
      <c r="L32" s="176"/>
    </row>
    <row r="33" spans="1:12" x14ac:dyDescent="0.2">
      <c r="A33" s="167"/>
      <c r="B33" s="188"/>
      <c r="C33" s="188"/>
      <c r="D33" s="188"/>
      <c r="E33" s="188"/>
      <c r="F33" s="188"/>
      <c r="G33" s="188"/>
      <c r="H33" s="188"/>
      <c r="I33" s="176"/>
      <c r="J33" s="176"/>
      <c r="K33" s="176"/>
      <c r="L33" s="176"/>
    </row>
    <row r="34" spans="1:12" x14ac:dyDescent="0.2">
      <c r="A34" s="167"/>
      <c r="B34" s="188"/>
      <c r="C34" s="188"/>
      <c r="D34" s="188"/>
      <c r="E34" s="188"/>
      <c r="F34" s="188"/>
      <c r="G34" s="188"/>
      <c r="H34" s="188"/>
      <c r="I34" s="176"/>
      <c r="J34" s="176"/>
      <c r="K34" s="176"/>
      <c r="L34" s="176"/>
    </row>
    <row r="39" spans="1:12" x14ac:dyDescent="0.2">
      <c r="A39" s="97" t="s">
        <v>886</v>
      </c>
    </row>
    <row r="40" spans="1:12" x14ac:dyDescent="0.2">
      <c r="A40" s="97" t="s">
        <v>885</v>
      </c>
    </row>
  </sheetData>
  <customSheetViews>
    <customSheetView guid="{32E1B1E0-F29A-4FB3-9E7F-F78F245BC75E}" showRuler="0">
      <selection activeCell="B30" sqref="B30"/>
      <pageMargins left="0.75" right="0.75" top="1" bottom="1" header="0.5" footer="0.5"/>
      <printOptions gridLines="1"/>
      <pageSetup orientation="portrait" horizontalDpi="4294967292" verticalDpi="4294967292" r:id="rId1"/>
      <headerFooter alignWithMargins="0">
        <oddHeader>&amp;F</oddHeader>
        <oddFooter>Page &amp;P</oddFooter>
      </headerFooter>
    </customSheetView>
  </customSheetViews>
  <mergeCells count="1">
    <mergeCell ref="B1:I1"/>
  </mergeCells>
  <phoneticPr fontId="0" type="noConversion"/>
  <printOptions gridLines="1" gridLinesSet="0"/>
  <pageMargins left="0.75" right="0.75" top="1" bottom="1" header="0.5" footer="0.5"/>
  <pageSetup orientation="portrait" horizontalDpi="4294967292" verticalDpi="4294967292" r:id="rId2"/>
  <headerFooter alignWithMargins="0">
    <oddHeader>&amp;F</oddHeader>
    <oddFooter>Page &amp;P</oddFooter>
  </headerFooter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>
    <tabColor indexed="10"/>
  </sheetPr>
  <dimension ref="A1:K29"/>
  <sheetViews>
    <sheetView zoomScale="130" workbookViewId="0">
      <selection activeCell="K15" sqref="K15"/>
    </sheetView>
  </sheetViews>
  <sheetFormatPr defaultColWidth="8.85546875" defaultRowHeight="12.75" x14ac:dyDescent="0.2"/>
  <cols>
    <col min="1" max="1" width="12.85546875" style="97" bestFit="1" customWidth="1"/>
    <col min="2" max="2" width="8.7109375" style="97" customWidth="1"/>
    <col min="3" max="3" width="4.28515625" style="97" bestFit="1" customWidth="1"/>
    <col min="4" max="4" width="5" style="97" bestFit="1" customWidth="1"/>
    <col min="5" max="5" width="4.28515625" style="97" bestFit="1" customWidth="1"/>
    <col min="6" max="6" width="4.42578125" style="97" bestFit="1" customWidth="1"/>
    <col min="7" max="7" width="5.28515625" style="97" bestFit="1" customWidth="1"/>
    <col min="8" max="10" width="8.85546875" style="97"/>
    <col min="11" max="11" width="15.42578125" style="97" customWidth="1"/>
    <col min="12" max="16384" width="8.85546875" style="97"/>
  </cols>
  <sheetData>
    <row r="1" spans="1:11" ht="25.5" x14ac:dyDescent="0.2">
      <c r="B1" s="164" t="s">
        <v>1705</v>
      </c>
      <c r="C1" s="164" t="s">
        <v>1706</v>
      </c>
      <c r="D1" s="164" t="s">
        <v>1707</v>
      </c>
      <c r="E1" s="164" t="s">
        <v>1708</v>
      </c>
      <c r="F1" s="164" t="s">
        <v>1709</v>
      </c>
      <c r="G1" s="164" t="s">
        <v>1833</v>
      </c>
      <c r="J1" s="165" t="s">
        <v>2152</v>
      </c>
      <c r="K1" s="166" t="s">
        <v>2153</v>
      </c>
    </row>
    <row r="2" spans="1:11" x14ac:dyDescent="0.2">
      <c r="A2" s="167" t="s">
        <v>1498</v>
      </c>
      <c r="B2" s="97">
        <v>67</v>
      </c>
      <c r="C2" s="97">
        <v>89</v>
      </c>
      <c r="D2" s="97">
        <v>99</v>
      </c>
      <c r="E2" s="97">
        <v>123</v>
      </c>
      <c r="F2" s="97">
        <v>145</v>
      </c>
      <c r="J2" s="97">
        <v>1</v>
      </c>
      <c r="K2" s="168">
        <v>0.19375000000000001</v>
      </c>
    </row>
    <row r="3" spans="1:11" x14ac:dyDescent="0.2">
      <c r="B3" s="169"/>
      <c r="J3" s="97">
        <v>2</v>
      </c>
      <c r="K3" s="168">
        <v>0.16388888888888889</v>
      </c>
    </row>
    <row r="4" spans="1:11" x14ac:dyDescent="0.2">
      <c r="A4" s="167" t="s">
        <v>1710</v>
      </c>
      <c r="B4" s="170">
        <v>4567</v>
      </c>
      <c r="J4" s="97">
        <v>3</v>
      </c>
      <c r="K4" s="168">
        <v>9.7222222222222196E-2</v>
      </c>
    </row>
    <row r="5" spans="1:11" x14ac:dyDescent="0.2">
      <c r="A5" s="167" t="s">
        <v>1711</v>
      </c>
      <c r="B5" s="170">
        <v>5634</v>
      </c>
      <c r="J5" s="97">
        <v>4</v>
      </c>
      <c r="K5" s="168">
        <v>8.8888888888888906E-2</v>
      </c>
    </row>
    <row r="6" spans="1:11" x14ac:dyDescent="0.2">
      <c r="A6" s="167" t="s">
        <v>1712</v>
      </c>
      <c r="B6" s="170">
        <v>6549</v>
      </c>
      <c r="C6" s="171"/>
      <c r="J6" s="97">
        <v>5</v>
      </c>
      <c r="K6" s="168">
        <v>7.1527777777777801E-2</v>
      </c>
    </row>
    <row r="7" spans="1:11" x14ac:dyDescent="0.2">
      <c r="A7" s="167" t="s">
        <v>1713</v>
      </c>
      <c r="B7" s="170">
        <v>7021</v>
      </c>
      <c r="J7" s="97">
        <v>6</v>
      </c>
      <c r="K7" s="168">
        <v>0.29305555555555557</v>
      </c>
    </row>
    <row r="8" spans="1:11" x14ac:dyDescent="0.2">
      <c r="B8" s="171"/>
      <c r="J8" s="97">
        <v>7</v>
      </c>
      <c r="K8" s="168">
        <v>0.24305555555555555</v>
      </c>
    </row>
    <row r="9" spans="1:11" x14ac:dyDescent="0.2">
      <c r="J9" s="172" t="s">
        <v>1833</v>
      </c>
      <c r="K9" s="173"/>
    </row>
    <row r="10" spans="1:11" x14ac:dyDescent="0.2">
      <c r="J10" s="172" t="s">
        <v>1838</v>
      </c>
      <c r="K10" s="173"/>
    </row>
    <row r="11" spans="1:11" x14ac:dyDescent="0.2">
      <c r="B11" s="164" t="s">
        <v>1827</v>
      </c>
      <c r="C11" s="164" t="s">
        <v>1828</v>
      </c>
      <c r="D11" s="164" t="s">
        <v>1829</v>
      </c>
      <c r="E11" s="164" t="s">
        <v>1830</v>
      </c>
      <c r="F11" s="164" t="s">
        <v>1831</v>
      </c>
      <c r="G11" s="164" t="s">
        <v>1832</v>
      </c>
    </row>
    <row r="12" spans="1:11" x14ac:dyDescent="0.2">
      <c r="A12" s="167" t="s">
        <v>1834</v>
      </c>
      <c r="B12" s="97">
        <v>11</v>
      </c>
      <c r="C12" s="97">
        <v>19</v>
      </c>
      <c r="D12" s="97">
        <v>12</v>
      </c>
      <c r="E12" s="97">
        <v>13</v>
      </c>
      <c r="F12" s="97">
        <v>15</v>
      </c>
      <c r="G12" s="97">
        <v>22</v>
      </c>
    </row>
    <row r="13" spans="1:11" x14ac:dyDescent="0.2">
      <c r="A13" s="167" t="s">
        <v>1835</v>
      </c>
      <c r="B13" s="97">
        <v>6</v>
      </c>
      <c r="C13" s="97">
        <v>8</v>
      </c>
      <c r="D13" s="97">
        <v>7</v>
      </c>
      <c r="E13" s="97">
        <v>10</v>
      </c>
      <c r="F13" s="97">
        <v>9</v>
      </c>
      <c r="G13" s="97">
        <v>12</v>
      </c>
    </row>
    <row r="14" spans="1:11" x14ac:dyDescent="0.2">
      <c r="A14" s="167" t="s">
        <v>1836</v>
      </c>
      <c r="B14" s="97">
        <v>10</v>
      </c>
      <c r="C14" s="97">
        <v>12</v>
      </c>
      <c r="D14" s="97">
        <v>11</v>
      </c>
      <c r="E14" s="97">
        <v>12</v>
      </c>
      <c r="F14" s="97">
        <v>14</v>
      </c>
      <c r="G14" s="97">
        <v>18</v>
      </c>
    </row>
    <row r="15" spans="1:11" x14ac:dyDescent="0.2">
      <c r="A15" s="167" t="s">
        <v>1837</v>
      </c>
      <c r="B15" s="97">
        <v>4</v>
      </c>
      <c r="C15" s="97">
        <v>6</v>
      </c>
      <c r="D15" s="97">
        <v>5</v>
      </c>
      <c r="E15" s="97">
        <v>8</v>
      </c>
      <c r="F15" s="97">
        <v>6</v>
      </c>
      <c r="G15" s="97">
        <v>9</v>
      </c>
    </row>
    <row r="21" spans="1:7" x14ac:dyDescent="0.2">
      <c r="A21" s="167" t="s">
        <v>2871</v>
      </c>
      <c r="B21" s="97">
        <v>2</v>
      </c>
      <c r="C21" s="97">
        <v>3</v>
      </c>
      <c r="D21" s="97">
        <v>2</v>
      </c>
      <c r="E21" s="97">
        <v>4</v>
      </c>
      <c r="F21" s="97">
        <v>3</v>
      </c>
      <c r="G21" s="97">
        <v>5</v>
      </c>
    </row>
    <row r="26" spans="1:7" x14ac:dyDescent="0.2">
      <c r="A26" s="97" t="s">
        <v>1226</v>
      </c>
    </row>
    <row r="27" spans="1:7" x14ac:dyDescent="0.2">
      <c r="A27" s="97" t="s">
        <v>1227</v>
      </c>
    </row>
    <row r="28" spans="1:7" x14ac:dyDescent="0.2">
      <c r="A28" s="97" t="s">
        <v>1225</v>
      </c>
    </row>
    <row r="29" spans="1:7" x14ac:dyDescent="0.2">
      <c r="A29" s="97" t="s">
        <v>1224</v>
      </c>
    </row>
  </sheetData>
  <phoneticPr fontId="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2</vt:i4>
      </vt:variant>
    </vt:vector>
  </HeadingPairs>
  <TitlesOfParts>
    <vt:vector size="22" baseType="lpstr">
      <vt:lpstr>Staff</vt:lpstr>
      <vt:lpstr>MultiFieldData</vt:lpstr>
      <vt:lpstr>HR List with Duplicates</vt:lpstr>
      <vt:lpstr>CitySales</vt:lpstr>
      <vt:lpstr>Budget2011</vt:lpstr>
      <vt:lpstr>MixedReferences</vt:lpstr>
      <vt:lpstr>AutoFill</vt:lpstr>
      <vt:lpstr>Profits</vt:lpstr>
      <vt:lpstr>AutoSum</vt:lpstr>
      <vt:lpstr>ChartData</vt:lpstr>
      <vt:lpstr>Lookups</vt:lpstr>
      <vt:lpstr>CopyNonBlanks</vt:lpstr>
      <vt:lpstr>MixedNames</vt:lpstr>
      <vt:lpstr>Formulas</vt:lpstr>
      <vt:lpstr>DataValidation</vt:lpstr>
      <vt:lpstr>Rounding</vt:lpstr>
      <vt:lpstr>GoalSeek</vt:lpstr>
      <vt:lpstr>MostCommonNamesInUS</vt:lpstr>
      <vt:lpstr>TaxDep</vt:lpstr>
      <vt:lpstr>FifthLineFormatting</vt:lpstr>
      <vt:lpstr>BigTaxTable</vt:lpstr>
      <vt:lpstr>RateTable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 P. Taylor</dc:creator>
  <cp:lastModifiedBy>Dennis Taylor</cp:lastModifiedBy>
  <cp:lastPrinted>2007-08-21T15:12:26Z</cp:lastPrinted>
  <dcterms:created xsi:type="dcterms:W3CDTF">1996-02-01T22:02:06Z</dcterms:created>
  <dcterms:modified xsi:type="dcterms:W3CDTF">2010-11-15T06:38:42Z</dcterms:modified>
</cp:coreProperties>
</file>